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firstSheet="8" activeTab="16"/>
  </bookViews>
  <sheets>
    <sheet name="církve - ZÚ 2008" sheetId="1" r:id="rId1"/>
    <sheet name="Tab. 1" sheetId="2" r:id="rId2"/>
    <sheet name="Tab. 2" sheetId="3" r:id="rId3"/>
    <sheet name="Tab.  3" sheetId="4" r:id="rId4"/>
    <sheet name="Tab. 4" sheetId="5" r:id="rId5"/>
    <sheet name="Tab. 5" sheetId="6" r:id="rId6"/>
    <sheet name="Tab. 5c" sheetId="7" r:id="rId7"/>
    <sheet name="Tab. 5d" sheetId="8" r:id="rId8"/>
    <sheet name="Tab. 6" sheetId="9" r:id="rId9"/>
    <sheet name="Tab. 6a" sheetId="10" r:id="rId10"/>
    <sheet name="Tab. 6b" sheetId="11" r:id="rId11"/>
    <sheet name="Tab. 6e" sheetId="12" r:id="rId12"/>
    <sheet name="Tab. 6f" sheetId="13" r:id="rId13"/>
    <sheet name="Tab. 7" sheetId="14" r:id="rId14"/>
    <sheet name="Tab. 8" sheetId="15" r:id="rId15"/>
    <sheet name="Tab. 9" sheetId="16" r:id="rId16"/>
    <sheet name="Tab. 10" sheetId="17" r:id="rId17"/>
  </sheets>
  <definedNames>
    <definedName name="_xlnm.Print_Titles" localSheetId="1">'Tab. 1'!$1:$8</definedName>
    <definedName name="_xlnm.Print_Titles" localSheetId="2">'Tab. 2'!$1:$8</definedName>
    <definedName name="_xlnm.Print_Titles" localSheetId="15">'Tab. 9'!$6:$11</definedName>
    <definedName name="_xlnm.Print_Area" localSheetId="0">'církve - ZÚ 2008'!$A$1:$D$50</definedName>
    <definedName name="_xlnm.Print_Area" localSheetId="1">'Tab. 1'!$E:$K</definedName>
    <definedName name="_xlnm.Print_Area" localSheetId="16">'Tab. 10'!$A$1:$D$50</definedName>
    <definedName name="_xlnm.Print_Area" localSheetId="5">'Tab. 5'!$A$1:$J$65</definedName>
    <definedName name="_xlnm.Print_Area" localSheetId="6">'Tab. 5c'!$A$1:$J$35</definedName>
    <definedName name="_xlnm.Print_Area" localSheetId="7">'Tab. 5d'!$A$1:$J$36</definedName>
    <definedName name="_xlnm.Print_Area" localSheetId="8">'Tab. 6'!$A$1:$G$41</definedName>
    <definedName name="_xlnm.Print_Area" localSheetId="9">'Tab. 6a'!$A$1:$G$48</definedName>
    <definedName name="_xlnm.Print_Area" localSheetId="10">'Tab. 6b'!$A$1:$H$53</definedName>
    <definedName name="_xlnm.Print_Area" localSheetId="11">'Tab. 6e'!$A$1:$G$48</definedName>
    <definedName name="_xlnm.Print_Area" localSheetId="12">'Tab. 6f'!$A$1:$H$44</definedName>
    <definedName name="_xlnm.Print_Area" localSheetId="13">'Tab. 7'!$A$1:$R$46</definedName>
    <definedName name="_xlnm.Print_Area" localSheetId="15">'Tab. 9'!$A$1:$H$116</definedName>
  </definedNames>
  <calcPr fullCalcOnLoad="1"/>
</workbook>
</file>

<file path=xl/sharedStrings.xml><?xml version="1.0" encoding="utf-8"?>
<sst xmlns="http://schemas.openxmlformats.org/spreadsheetml/2006/main" count="1526" uniqueCount="1003">
  <si>
    <t xml:space="preserve">    v tom : 
      příspěvek na provoz</t>
  </si>
  <si>
    <t>3420</t>
  </si>
  <si>
    <t xml:space="preserve">      234 110 Rozvoj a obnova materiálně
      technické základny státních
      kulturních zařízení </t>
  </si>
  <si>
    <t>3421</t>
  </si>
  <si>
    <t xml:space="preserve">      134 120 Program péče 
      o národní kulturní poklad</t>
  </si>
  <si>
    <t>3422</t>
  </si>
  <si>
    <t xml:space="preserve">      společné projekty spolufinancované
      z prostředků finančního mechanismu
      EHP/Norsko (bez ISPROFIN)</t>
  </si>
  <si>
    <t>3423</t>
  </si>
  <si>
    <t xml:space="preserve">      ostatní dotace na reprodukci majetku</t>
  </si>
  <si>
    <t>3424</t>
  </si>
  <si>
    <t xml:space="preserve">Výdaje na spolufinancování 
 komunitáních programů </t>
  </si>
  <si>
    <t>3425</t>
  </si>
  <si>
    <t>Kulturní služby, podpora živého umění</t>
  </si>
  <si>
    <t>3426</t>
  </si>
  <si>
    <t xml:space="preserve">   v tom: 
      Program státní podpory profesionálních
      divadel a stálých profesionálních  
      symfonických orchestrů 
      a pěveckých sborů</t>
  </si>
  <si>
    <t>3427</t>
  </si>
  <si>
    <t xml:space="preserve">     Kulturní aktivity</t>
  </si>
  <si>
    <t>3428</t>
  </si>
  <si>
    <t xml:space="preserve">     Veřejné informační služby knihoven</t>
  </si>
  <si>
    <t>3429</t>
  </si>
  <si>
    <t>Záchrana a obnova kulturních památek</t>
  </si>
  <si>
    <t>3430</t>
  </si>
  <si>
    <t xml:space="preserve">   v tom:
      Program záchrany architektonického
      dědictví </t>
  </si>
  <si>
    <t>3431</t>
  </si>
  <si>
    <t xml:space="preserve">     Havárie střech památek</t>
  </si>
  <si>
    <t>3432</t>
  </si>
  <si>
    <t xml:space="preserve">     Program restaurování movitých
      kulturních památek</t>
  </si>
  <si>
    <t>3433</t>
  </si>
  <si>
    <t xml:space="preserve">     Program regenerace městských
      památkových rezervací
      a městských památkových zón</t>
  </si>
  <si>
    <t>3434</t>
  </si>
  <si>
    <t xml:space="preserve">     Péče o vesnické památkové rezervace
      a zóny a krajinné památkové zóny</t>
  </si>
  <si>
    <t>3435</t>
  </si>
  <si>
    <t xml:space="preserve">     Podpora záchranných 
      archeologických výzkumů</t>
  </si>
  <si>
    <t>3436</t>
  </si>
  <si>
    <t xml:space="preserve">     Program podpory pro památky UNESCO </t>
  </si>
  <si>
    <t>3437</t>
  </si>
  <si>
    <t xml:space="preserve">     Podpora obnovy kulturních památek
      prostřednictvím obcí 
      s rozšířenou působností</t>
  </si>
  <si>
    <t>3438</t>
  </si>
  <si>
    <t xml:space="preserve">     Integrovaný systém ochrany
      movitého kulturního dědictví</t>
  </si>
  <si>
    <t>3439</t>
  </si>
  <si>
    <t xml:space="preserve">     Výdaje na odstraňování škod
      způsobených povodněmi v r. 2002</t>
  </si>
  <si>
    <t>3440</t>
  </si>
  <si>
    <t>Podpora kultury národnostních menšin</t>
  </si>
  <si>
    <t>3441</t>
  </si>
  <si>
    <t xml:space="preserve">   v tom: 
      Podpora kulturních aktivit 
      národnostních menšin</t>
  </si>
  <si>
    <t>3442</t>
  </si>
  <si>
    <t xml:space="preserve">     Podpora projektů integrace 
      příslušníků romské komunity</t>
  </si>
  <si>
    <t>3443</t>
  </si>
  <si>
    <t xml:space="preserve">     Podpora rozšiřování a přijímání informací 
      v jazycích národnostních menšin</t>
  </si>
  <si>
    <t>3444</t>
  </si>
  <si>
    <t>Regionální kulturní zařízení</t>
  </si>
  <si>
    <t>3445</t>
  </si>
  <si>
    <t xml:space="preserve">    v tom:  
       234 210 Podpora rozvoje a obnovy
       mat.tech.základny regionálních
       kulturních zařízení</t>
  </si>
  <si>
    <t>3446</t>
  </si>
  <si>
    <t xml:space="preserve">      334 010 Reprodukce investičního
       majetku v působnosti MK</t>
  </si>
  <si>
    <t>3447</t>
  </si>
  <si>
    <t>Ostatní výdaje na reprodukci majetku</t>
  </si>
  <si>
    <t>3448</t>
  </si>
  <si>
    <t xml:space="preserve">    v tom: 
       234 310 Podpora obnovy kulturních 
       památek a ochrany kulturního dědictví</t>
  </si>
  <si>
    <t>3449</t>
  </si>
  <si>
    <t xml:space="preserve">      334 070 Náhrada objektů vydaných 
       v restitucích </t>
  </si>
  <si>
    <t>3450</t>
  </si>
  <si>
    <t>Centrum pro dokumentaci majetkových
 převodů kulturních statků obětí 
 2. světové války</t>
  </si>
  <si>
    <t>3451</t>
  </si>
  <si>
    <t>Průřezové ukazatele</t>
  </si>
  <si>
    <t>Platy zaměstnanců a ostatní
 platby za provedenou práci</t>
  </si>
  <si>
    <t>3452</t>
  </si>
  <si>
    <t>3453</t>
  </si>
  <si>
    <t>Převod fondu kulturních
 a sociálních potřeb</t>
  </si>
  <si>
    <t>3454</t>
  </si>
  <si>
    <t xml:space="preserve"> Platy zaměstnanců v pracovním poměru </t>
  </si>
  <si>
    <t>3455</t>
  </si>
  <si>
    <t>3456</t>
  </si>
  <si>
    <t xml:space="preserve"> v tom: ze státního rozpočtu celkem</t>
  </si>
  <si>
    <t>3457</t>
  </si>
  <si>
    <t>3458</t>
  </si>
  <si>
    <t>3459</t>
  </si>
  <si>
    <t>3460</t>
  </si>
  <si>
    <t>3461</t>
  </si>
  <si>
    <t>3462</t>
  </si>
  <si>
    <t>3463</t>
  </si>
  <si>
    <t xml:space="preserve"> Podpora projektů integrace 
 příslušníků romské komunity</t>
  </si>
  <si>
    <t>3464</t>
  </si>
  <si>
    <t xml:space="preserve"> Zajištění přípravy na krizové situace 
 podle zákona č. 240/2000 Sb.</t>
  </si>
  <si>
    <t>3465</t>
  </si>
  <si>
    <t xml:space="preserve"> Výdaje na programy spolufinancované 
 z prostředků EU bez SZP - programovací
 období 2004 až 2006 celkem </t>
  </si>
  <si>
    <t>3466</t>
  </si>
  <si>
    <t xml:space="preserve">    v tom: ze státního rozpočtu  </t>
  </si>
  <si>
    <t>3467</t>
  </si>
  <si>
    <t xml:space="preserve">              kryté příjmem z rozpočtu EU</t>
  </si>
  <si>
    <t>3468</t>
  </si>
  <si>
    <t xml:space="preserve"> Výdaje na programy spolufinancované 
 z prostředků EU bez SZP - programovací
 období 2007 až 2013 celkem </t>
  </si>
  <si>
    <t>3469</t>
  </si>
  <si>
    <t>3470</t>
  </si>
  <si>
    <t>3471</t>
  </si>
  <si>
    <t>Výdaje na společné projekty, které 
 jsou z části financovány z prostředků  
 ostatních zahraničních programů</t>
  </si>
  <si>
    <t>3472</t>
  </si>
  <si>
    <t xml:space="preserve">   v tom: ze státního rozpočtu</t>
  </si>
  <si>
    <t>3473</t>
  </si>
  <si>
    <t xml:space="preserve">              kryté příjmem z prostředků 
              ostatních zahraničních programů </t>
  </si>
  <si>
    <t>3474</t>
  </si>
  <si>
    <r>
      <t xml:space="preserve">Kapitola: </t>
    </r>
    <r>
      <rPr>
        <b/>
        <sz val="11"/>
        <rFont val="Arial CE"/>
        <family val="2"/>
      </rPr>
      <t>334  Ministerstvo kultury</t>
    </r>
  </si>
  <si>
    <r>
      <t xml:space="preserve"> Povinné pojistné placené 
 zaměstnavatelem </t>
    </r>
    <r>
      <rPr>
        <vertAlign val="superscript"/>
        <sz val="10"/>
        <rFont val="Arial CE"/>
        <family val="2"/>
      </rPr>
      <t>1)</t>
    </r>
  </si>
  <si>
    <r>
      <t xml:space="preserve"> Výdaje na výzkum a vývoj včetně programů
 spolufinancovaných z prostředků 
 zahraničních programů </t>
    </r>
    <r>
      <rPr>
        <vertAlign val="superscript"/>
        <sz val="10"/>
        <rFont val="Arial CE"/>
        <family val="2"/>
      </rPr>
      <t>2)</t>
    </r>
  </si>
  <si>
    <r>
      <t xml:space="preserve">            v tom: institucionální výdaje celkem </t>
    </r>
    <r>
      <rPr>
        <vertAlign val="superscript"/>
        <sz val="10"/>
        <rFont val="Arial CE"/>
        <family val="2"/>
      </rPr>
      <t>3)</t>
    </r>
  </si>
  <si>
    <r>
      <t xml:space="preserve">                      účelové výdaje celkem </t>
    </r>
    <r>
      <rPr>
        <vertAlign val="superscript"/>
        <sz val="10"/>
        <rFont val="Arial CE"/>
        <family val="2"/>
      </rPr>
      <t>3)</t>
    </r>
  </si>
  <si>
    <r>
      <t xml:space="preserve">           kryté příjmem z prostředků 
           zahraničních programů </t>
    </r>
    <r>
      <rPr>
        <vertAlign val="superscript"/>
        <sz val="10"/>
        <rFont val="Arial CE"/>
        <family val="2"/>
      </rPr>
      <t>2)</t>
    </r>
  </si>
  <si>
    <r>
      <t xml:space="preserve"> Národní program výzkumu </t>
    </r>
    <r>
      <rPr>
        <vertAlign val="superscript"/>
        <sz val="10"/>
        <color indexed="8"/>
        <rFont val="Arial CE"/>
        <family val="2"/>
      </rPr>
      <t>4)</t>
    </r>
    <r>
      <rPr>
        <sz val="10"/>
        <color indexed="8"/>
        <rFont val="Arial CE"/>
        <family val="2"/>
      </rPr>
      <t xml:space="preserve"> </t>
    </r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</si>
  <si>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4)</t>
    </r>
  </si>
  <si>
    <r>
      <t xml:space="preserve"> Mezinárodní spolupráce 
 ve výzkumu  a vývoji </t>
    </r>
    <r>
      <rPr>
        <vertAlign val="superscript"/>
        <sz val="10"/>
        <rFont val="Arial CE"/>
        <family val="2"/>
      </rPr>
      <t>4)</t>
    </r>
  </si>
  <si>
    <r>
      <t xml:space="preserve">1) </t>
    </r>
    <r>
      <rPr>
        <sz val="9"/>
        <rFont val="Arial CE"/>
        <family val="2"/>
      </rPr>
      <t>povinné pojistné na sociální zabezpečení a příspěvek na státní politiku zaměstnanosti a pojistné na veřejné zdravotní pojištění</t>
    </r>
  </si>
  <si>
    <r>
      <t>2)</t>
    </r>
    <r>
      <rPr>
        <sz val="9"/>
        <rFont val="Arial CE"/>
        <family val="2"/>
      </rPr>
      <t xml:space="preserve"> programy EU a ostatní zahraniční programy (např. EHP, Norsko atd.)</t>
    </r>
  </si>
  <si>
    <r>
      <t>3)</t>
    </r>
    <r>
      <rPr>
        <sz val="9"/>
        <rFont val="Arial CE"/>
        <family val="2"/>
      </rPr>
      <t xml:space="preserve"> výdaje na výzkum a vývoj podle § 6 odst. 1 zákona č. 130/2002 Sb.</t>
    </r>
  </si>
  <si>
    <r>
      <t>4)</t>
    </r>
    <r>
      <rPr>
        <sz val="9"/>
        <rFont val="Arial CE"/>
        <family val="2"/>
      </rPr>
      <t xml:space="preserve"> výdaje na výzkum a vývoj podle § 6 odst. 2 zákona č. 130/2002 Sb.</t>
    </r>
  </si>
  <si>
    <t>Tabulka  č. 3</t>
  </si>
  <si>
    <t>Název příspěvkové organizace:</t>
  </si>
  <si>
    <t>Název odboru MK:</t>
  </si>
  <si>
    <t xml:space="preserve">Rozbor zaměstnanosti a čerpání mzdových prostředků </t>
  </si>
  <si>
    <t>Schválený rozpočet na rok 2008</t>
  </si>
  <si>
    <t>Rozpočet po změnách 2008</t>
  </si>
  <si>
    <t xml:space="preserve">Převod do rezervního fondu  </t>
  </si>
  <si>
    <t xml:space="preserve">Čerpání </t>
  </si>
  <si>
    <t>Prostředky</t>
  </si>
  <si>
    <t xml:space="preserve"> z toho:</t>
  </si>
  <si>
    <t xml:space="preserve">z nečerpaných </t>
  </si>
  <si>
    <t>z toho:</t>
  </si>
  <si>
    <t>Podpora</t>
  </si>
  <si>
    <t>mimorozpočtových zdrojů</t>
  </si>
  <si>
    <t>Zůstatek</t>
  </si>
  <si>
    <t xml:space="preserve">na platy </t>
  </si>
  <si>
    <t xml:space="preserve">Ostatní platby </t>
  </si>
  <si>
    <t>Počet</t>
  </si>
  <si>
    <t>Průměr.</t>
  </si>
  <si>
    <t>prostředků na platy</t>
  </si>
  <si>
    <t>z prostředky</t>
  </si>
  <si>
    <t>na vědu</t>
  </si>
  <si>
    <t xml:space="preserve">ostatní 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</si>
  <si>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</si>
  <si>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</si>
  <si>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</si>
  <si>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</si>
  <si>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</si>
  <si>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</si>
  <si>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</si>
  <si>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</si>
  <si>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</si>
  <si>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 xml:space="preserve">rezervní </t>
  </si>
  <si>
    <t>fond</t>
  </si>
  <si>
    <t>mimorozpočtové</t>
  </si>
  <si>
    <t>odměn</t>
  </si>
  <si>
    <t>za provedenou</t>
  </si>
  <si>
    <t>práci</t>
  </si>
  <si>
    <t>nanců</t>
  </si>
  <si>
    <t>ročním</t>
  </si>
  <si>
    <t>počet</t>
  </si>
  <si>
    <t>za provedenou práci</t>
  </si>
  <si>
    <t>výzkum</t>
  </si>
  <si>
    <t>zdroje</t>
  </si>
  <si>
    <t>k 31.12.</t>
  </si>
  <si>
    <t>práci v tis. Kč</t>
  </si>
  <si>
    <t>v Kč</t>
  </si>
  <si>
    <t>průměru</t>
  </si>
  <si>
    <t>zaměst.</t>
  </si>
  <si>
    <t xml:space="preserve"> v tis. Kč</t>
  </si>
  <si>
    <t>I.  Organizační složky státu</t>
  </si>
  <si>
    <t xml:space="preserve">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</si>
  <si>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</si>
  <si>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</si>
  <si>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</si>
  <si>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</si>
  <si>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</si>
  <si>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</si>
  <si>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</si>
  <si>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jednotlivé organizační složky</t>
  </si>
  <si>
    <t xml:space="preserve">       státu - státní správa</t>
  </si>
  <si>
    <t xml:space="preserve">       jednotlivé SOBCPO</t>
  </si>
  <si>
    <t xml:space="preserve">  b) ost. organiz.složky státu</t>
  </si>
  <si>
    <t>II.  Příspěvkové organizace</t>
  </si>
  <si>
    <t xml:space="preserve">       z toho: </t>
  </si>
  <si>
    <t xml:space="preserve">       prostředky na vědu a výzkum</t>
  </si>
  <si>
    <t>Ústředně řízené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</si>
  <si>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</si>
  <si>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</si>
  <si>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</si>
  <si>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</si>
  <si>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</si>
  <si>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</si>
  <si>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 xml:space="preserve">      odměňující mzdou</t>
  </si>
  <si>
    <t>Poznámka:</t>
  </si>
  <si>
    <t>Údaje schváleného rozpočtu, rozpočtu po změnách a skutečnosti musí být shodné s údaji v tabulce Bilance příjmů a výdajů státního rozpočtu a v tabulce Plnění  závazných ukazatelů státního rozpočtu za hodnocený rok.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</si>
  <si>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</si>
  <si>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</si>
  <si>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11 až 13 se uvede skutečné čerpání rozpočtovaných prostředků v roce 2008 </t>
  </si>
  <si>
    <t xml:space="preserve">Za rok 2008 se sloupce 16 a 17  nevyplňují.  </t>
  </si>
  <si>
    <t xml:space="preserve">Ve sloupci 18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</si>
  <si>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</si>
  <si>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</si>
  <si>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>U příspěvkových organizací se ve sloupcích prostředky na platy a ostatní platby za provedenou práci uvedou mzdové náklady a ve sloupcích ostatní platby za provedenou práci se uvedou ostatní osobní náklady.</t>
  </si>
  <si>
    <t xml:space="preserve">Kapitola 333 MŠMT uvádí v části II. Příspěvkové organizace údaje v členění podle skupin organizací v rozsahu rozpisu závazných limitů mzdových nákladů a počtu zaměstnanců na rok 2008 (příloha k rozpisu závazných ukazatelů státního rozpočtu na rok 2008) . </t>
  </si>
  <si>
    <t>V části I. a II. se uvedou platy poskytované zaměstnanci podle zákona č. 262/2006 Sb., § 109, odst. 3.</t>
  </si>
  <si>
    <t xml:space="preserve">V části III. se uvedou informativně údaje odpovídající záhlaví.  </t>
  </si>
  <si>
    <t>V části IV. se uvedou mzdy poskytované zaměstnanci podle zákona č. 262/2006 Sb., § 109, odst. 2.</t>
  </si>
  <si>
    <t>Vypracoval:</t>
  </si>
  <si>
    <t>Ing.Rusová Růžena, Ing.Kubec Jiří</t>
  </si>
  <si>
    <t>Kontroloval: Ing. Flígl Jiří</t>
  </si>
  <si>
    <t>Datum:</t>
  </si>
  <si>
    <t>(příjmení, telefon, podpis)</t>
  </si>
  <si>
    <t>257085266, 257085229</t>
  </si>
  <si>
    <r>
      <t>Skutečnost za rok 2008</t>
    </r>
    <r>
      <rPr>
        <b/>
        <vertAlign val="superscript"/>
        <sz val="10"/>
        <rFont val="Arial CE"/>
        <family val="2"/>
      </rPr>
      <t xml:space="preserve"> </t>
    </r>
  </si>
  <si>
    <r>
      <t xml:space="preserve">Ve skutečnosti za rok 2008 je zahrnuto i čerpání prostředků na podporu vědy a výzkumu (sl. 18) a mimorozpočtových zdrojů (sl. </t>
    </r>
    <r>
      <rPr>
        <b/>
        <sz val="11"/>
        <rFont val="Arial CE"/>
        <family val="0"/>
      </rPr>
      <t>19, 20 a 21).</t>
    </r>
  </si>
  <si>
    <t>Kapitola: 334 - Ministerstvo kultury</t>
  </si>
  <si>
    <t>Kapitola:</t>
  </si>
  <si>
    <t>334 - Ministerstvo kultury</t>
  </si>
  <si>
    <t xml:space="preserve">    Tabulka č. 4 - strana 1</t>
  </si>
  <si>
    <t>Přehled výdajů státního rozpočtu na podporu výzkumu a vývoje</t>
  </si>
  <si>
    <t xml:space="preserve"> A. Přehled účelových výdajů na podporu výzkumu a vývoje v roce 2008   </t>
  </si>
  <si>
    <t>Rozpočet</t>
  </si>
  <si>
    <t>Skutečnost</t>
  </si>
  <si>
    <t xml:space="preserve"> z toho čerpáno</t>
  </si>
  <si>
    <t xml:space="preserve">z toho nároky </t>
  </si>
  <si>
    <t>řádek</t>
  </si>
  <si>
    <t>Organizace</t>
  </si>
  <si>
    <t>po změnách 2008</t>
  </si>
  <si>
    <t xml:space="preserve"> k 31.12.2008</t>
  </si>
  <si>
    <t>z rezervního fondu</t>
  </si>
  <si>
    <t>z předchozích let</t>
  </si>
  <si>
    <t>běžné</t>
  </si>
  <si>
    <t>kapitálové</t>
  </si>
  <si>
    <t>výdaje</t>
  </si>
  <si>
    <t>celkem</t>
  </si>
  <si>
    <t>1.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</si>
  <si>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</si>
  <si>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</si>
  <si>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</si>
  <si>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</si>
  <si>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</si>
  <si>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</si>
  <si>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</si>
  <si>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</si>
  <si>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2.</t>
  </si>
  <si>
    <t>OS a PO v působnosti ÚSC:celkem</t>
  </si>
  <si>
    <t>2.1.</t>
  </si>
  <si>
    <t xml:space="preserve"> OS</t>
  </si>
  <si>
    <t>2.2.</t>
  </si>
  <si>
    <t>3.</t>
  </si>
  <si>
    <t xml:space="preserve">Vysoké školy:           celkem          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</si>
  <si>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</si>
  <si>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</si>
  <si>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</si>
  <si>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</si>
  <si>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</si>
  <si>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</si>
  <si>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</si>
  <si>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</si>
  <si>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5.3.</t>
  </si>
  <si>
    <t>fyzické osoby</t>
  </si>
  <si>
    <t>6.</t>
  </si>
  <si>
    <t>Související výdaje</t>
  </si>
  <si>
    <t>7.</t>
  </si>
  <si>
    <t>Účelové výdaje celkem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</si>
  <si>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</si>
  <si>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</si>
  <si>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</si>
  <si>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</si>
  <si>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</si>
  <si>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</si>
  <si>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>řádek 4: zákon č.341/2005 Sb., o veřejných výzkumných institucích</t>
  </si>
  <si>
    <t xml:space="preserve">řádek 6: náklady na zabezpečení veřejné soutěže apod., podle § 3 odst.2 zákona č. 130/2002 Sb. </t>
  </si>
  <si>
    <t xml:space="preserve">    Tabulka č. 4 - strana 2</t>
  </si>
  <si>
    <t xml:space="preserve"> B. Přehled institucionálních výdajů na výzkum a vývoj v roce 2008   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</si>
  <si>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</si>
  <si>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</si>
  <si>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</si>
  <si>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</si>
  <si>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</si>
  <si>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</si>
  <si>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</si>
  <si>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</si>
  <si>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</si>
  <si>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Institucionální výdaje celkem</t>
  </si>
  <si>
    <t xml:space="preserve">     C. Přehled výdajů na výzkum a vývoj na programy spolufinancované z prostředků ze zahraničních programů v roce 200X                    </t>
  </si>
  <si>
    <t>výdaje na zahraniční programy celkem</t>
  </si>
  <si>
    <t>1.a.</t>
  </si>
  <si>
    <t>v tom:</t>
  </si>
  <si>
    <t>ze státního rozpočtu</t>
  </si>
  <si>
    <t>1.b.</t>
  </si>
  <si>
    <t>kryté příjmy ze zahraničních programů</t>
  </si>
  <si>
    <t>výdaje na zahraniční programy celkem (EU)</t>
  </si>
  <si>
    <t>1.1.a.</t>
  </si>
  <si>
    <t>1.1.b.</t>
  </si>
  <si>
    <t>1.2.</t>
  </si>
  <si>
    <t>1.2.a.</t>
  </si>
  <si>
    <t>1.2.b.</t>
  </si>
  <si>
    <t xml:space="preserve">    Tabulka č. 4 - strana 3</t>
  </si>
  <si>
    <t xml:space="preserve">     D. Přehled výdajů na výzkum a vývoj celkem, včetně programů spolufinancovaných z prostředků zahraničních programů, v roce 2008                </t>
  </si>
  <si>
    <t>výdaje na výzkum a vývoje celkem včetně zahraničních programů</t>
  </si>
  <si>
    <t>státní rozpočet (A.7.+ B.9.)</t>
  </si>
  <si>
    <t xml:space="preserve">kryté příjmy ze zahraničních programů ( = C.1.b.) </t>
  </si>
  <si>
    <t xml:space="preserve">E. Přehled prostředků na výzkum a vývoj převdených do rezervního fondu a stav vzniklých nároků    </t>
  </si>
  <si>
    <t>Stav RF</t>
  </si>
  <si>
    <t>Nároky</t>
  </si>
  <si>
    <t xml:space="preserve">Nároky </t>
  </si>
  <si>
    <t>k 1.1.2008</t>
  </si>
  <si>
    <t>k 31.12.2008</t>
  </si>
  <si>
    <t>k 1.1.2009</t>
  </si>
  <si>
    <t>k 31.12.2009</t>
  </si>
  <si>
    <t xml:space="preserve">Účelové prostředky </t>
  </si>
  <si>
    <t>Institucionální prostředky</t>
  </si>
  <si>
    <t xml:space="preserve">       z toho spolufinancování</t>
  </si>
  <si>
    <t xml:space="preserve">kryté příjmy ze zahraničních programů </t>
  </si>
  <si>
    <t>1.+2.+3.</t>
  </si>
  <si>
    <t>Celkem</t>
  </si>
  <si>
    <t>Vysvětlivky k tabulce B :</t>
  </si>
  <si>
    <t>řádek 1 a 2 : státní organizace</t>
  </si>
  <si>
    <t xml:space="preserve">řádek 3: organizační složky a příspěvkové organizace zřizované územními samosprávnými celky ve smyslu ust. § 23 zákona č. 250/2000 Sb. </t>
  </si>
  <si>
    <t>řádek 4: veřejné vysoké školy, vojenské a policejní vysoké školy, soukromé vysoké školy bez ohledu na právní formu (o tyto údaje budou nižší ostatní uvedené právní formy)</t>
  </si>
  <si>
    <t>řádek 5: zákon č.341/2005 Sb., o veřejných výzkumných institucích</t>
  </si>
  <si>
    <t xml:space="preserve">řádek 8: náklady na zabezpečení veřejné soutěže apod., podle § 3 odst.3 zákona č. 130/2002 Sb. </t>
  </si>
  <si>
    <t>Vysvětlivky k tabulce C:</t>
  </si>
  <si>
    <t>Jednotlivé kategorie zahraničních programů budou uvedeny jak je člení zákon o státním rozpočtu, lze přidat podřádky 1.3. atd.</t>
  </si>
  <si>
    <t>Na řádcích "ze státního rozpočtu" bude uvedeno spolufinancování jednotlivých kategorií zahraničních programů zahrnuté v institucionálních výdajích.</t>
  </si>
  <si>
    <t>Na řádcích "kryté příjmy ze zahraničních prgramů" bude uvedena výše předfinancování  (i v tabulkách D. a E.)</t>
  </si>
  <si>
    <t>Vysvětlivky k tabulce E :</t>
  </si>
  <si>
    <t xml:space="preserve">V případě, že má kapitola více kategorií zahraničních programů bude řádek tři rozdělen podle nich. </t>
  </si>
  <si>
    <t xml:space="preserve">řádek 2.1.: bude uvedeno spolufinancování ze státního rozpočtu k zahraničním programům uvedeným na řádku E.3. </t>
  </si>
  <si>
    <t xml:space="preserve">Údaje v přehledech  musí odpovídat příslušným údajům v účetních a finančních výkazech a budou doloženy podrobným komentářem </t>
  </si>
  <si>
    <t>Hanková Zdena</t>
  </si>
  <si>
    <t>Kontroloval: Ing. Konečná Marta</t>
  </si>
  <si>
    <t>Telefon:</t>
  </si>
  <si>
    <t>Telefon:         25708236</t>
  </si>
  <si>
    <r>
      <t xml:space="preserve">      v</t>
    </r>
    <r>
      <rPr>
        <sz val="9"/>
        <rFont val="Arial CE"/>
        <family val="0"/>
      </rPr>
      <t>ýdaje na zahraniční programy celkem (EHP Norsko)</t>
    </r>
  </si>
  <si>
    <r>
      <t>Poznámka: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Účelové finanční prostředky v rezervním fondu k 31.12.2008 byly odvedeny do státního rozpočtu dne 5.2.2009 a nejsou zahrnuty do nároků z nespotřebovaných výdajů k 1.1.2009. </t>
    </r>
  </si>
  <si>
    <t>Kapitola: 334 Ministerstvo kultury</t>
  </si>
  <si>
    <t>Tabulka č. 5</t>
  </si>
  <si>
    <t>Přehled  výdajů organizačních složek státu a příspěvků příspěvkovým organizacím,</t>
  </si>
  <si>
    <t xml:space="preserve">dotací a půjček (návratných finančních výpomocí) krajům a obcím, podnikatelským a jiným subjektům </t>
  </si>
  <si>
    <t xml:space="preserve">z rozpočtu kapitoly </t>
  </si>
  <si>
    <t xml:space="preserve"> (v tis.Kč)</t>
  </si>
  <si>
    <t>Rozpočet 2008</t>
  </si>
  <si>
    <t xml:space="preserve"> k 31. 12. 2008</t>
  </si>
  <si>
    <t>Běžné výdaje organizačních složek státu celkem</t>
  </si>
  <si>
    <t xml:space="preserve"> z toho: </t>
  </si>
  <si>
    <t>na povodňové škody</t>
  </si>
  <si>
    <t xml:space="preserve">         </t>
  </si>
  <si>
    <t>na řešení důsledků kosovské krize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</si>
  <si>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</si>
  <si>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</si>
  <si>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</si>
  <si>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Neinvestiční dotace a půjčky (návratné finanční výpomoci) krajům a obcím a ost. veřejn. rozpočtům celkem</t>
  </si>
  <si>
    <t>dotace</t>
  </si>
  <si>
    <t>Tabulka č. 10</t>
  </si>
  <si>
    <t>Výdaje - CNS</t>
  </si>
  <si>
    <t>Název CNS</t>
  </si>
  <si>
    <t>Platy         duchovních včetně pojistného</t>
  </si>
  <si>
    <t>Provozní náklady CNS</t>
  </si>
  <si>
    <t>Opravy církevního majetku</t>
  </si>
  <si>
    <t xml:space="preserve">Církev římskokatolická </t>
  </si>
  <si>
    <t>Českobratrská církev evangelická</t>
  </si>
  <si>
    <t>Církev československá husitská</t>
  </si>
  <si>
    <t>Slezská církev evangelická augsburského vyznání</t>
  </si>
  <si>
    <t>Pražská pravoslavná eparchie</t>
  </si>
  <si>
    <t>Olomoucko-brněnská eparchie Pravoslavné církve v českých zemích</t>
  </si>
  <si>
    <t>Apoštolská církev</t>
  </si>
  <si>
    <t>Církev bratrská</t>
  </si>
  <si>
    <t>Církev řeckokatolická</t>
  </si>
  <si>
    <t>Evangelická církev augsburského vyznání v České republice</t>
  </si>
  <si>
    <t>Evangelická církev metodistická</t>
  </si>
  <si>
    <t>Jednota bratrská</t>
  </si>
  <si>
    <t>Luterská evangelická církev a. v. v České republice</t>
  </si>
  <si>
    <t>Starokatolická církev v ČR</t>
  </si>
  <si>
    <t>Federace židovských obcí v České republice</t>
  </si>
  <si>
    <t>Náboženská společnost českých unitářů</t>
  </si>
  <si>
    <t>Bratrská jednota baptistů</t>
  </si>
  <si>
    <t>Církev adventistů sedmého dne</t>
  </si>
  <si>
    <t>Ostatní CNS</t>
  </si>
  <si>
    <t xml:space="preserve">Počty duchovních </t>
  </si>
  <si>
    <t>Římskokatolická církev celkem</t>
  </si>
  <si>
    <t xml:space="preserve">Českobratrská církev evangelická </t>
  </si>
  <si>
    <t xml:space="preserve">Církev československá husitská </t>
  </si>
  <si>
    <t>Pravoslavná církev v českých zemích</t>
  </si>
  <si>
    <t>Luterská evangelická církev a.v. v České republice</t>
  </si>
  <si>
    <t>Ostatní CNS celkem</t>
  </si>
  <si>
    <t>půjčky (návratné finanční výpomoci)</t>
  </si>
  <si>
    <t>Investiční dotace a půjčky krajům a obcím celkem</t>
  </si>
  <si>
    <t>Neinvestiční dotace a půjčky (návratné finanční výpomoci) podnikatelským subj.</t>
  </si>
  <si>
    <t xml:space="preserve"> a neziskovým institucím celkem</t>
  </si>
  <si>
    <t xml:space="preserve">Investiční dotace a půjčky (návratné finanční výpomoci) podnikatelským subjektům </t>
  </si>
  <si>
    <t>a neziskovým institucím celkem</t>
  </si>
  <si>
    <t>čerp.celkem</t>
  </si>
  <si>
    <t>Běžné výdaje kapitoly celkem</t>
  </si>
  <si>
    <t>Kapitálové výdaje kapitoly celkem</t>
  </si>
  <si>
    <t>Vypracoval: Hanková Zdena</t>
  </si>
  <si>
    <t>Datum: 15.2.2009</t>
  </si>
  <si>
    <t xml:space="preserve">         Tabulka č. 5c</t>
  </si>
  <si>
    <t xml:space="preserve">             List 1</t>
  </si>
  <si>
    <t>Příjemce</t>
  </si>
  <si>
    <t>Č. usnesení vlády</t>
  </si>
  <si>
    <t>a titul</t>
  </si>
  <si>
    <t>Účel použití</t>
  </si>
  <si>
    <t>přísp. organizace MK</t>
  </si>
  <si>
    <t>7235  Výdaje na odstraňování škod způsobených povodněmi v r. 2002</t>
  </si>
  <si>
    <t xml:space="preserve">Hanková Zdena </t>
  </si>
  <si>
    <t>Datum : 15.2.2009</t>
  </si>
  <si>
    <t xml:space="preserve">Telefon:      </t>
  </si>
  <si>
    <t>257085288</t>
  </si>
  <si>
    <t>Telefon:        257085236</t>
  </si>
  <si>
    <r>
      <t xml:space="preserve">Neinvestiční příspěvky </t>
    </r>
    <r>
      <rPr>
        <b/>
        <u val="single"/>
        <sz val="12"/>
        <rFont val="Arial CE"/>
        <family val="2"/>
      </rPr>
      <t>příspěvkovým organizacím</t>
    </r>
    <r>
      <rPr>
        <b/>
        <sz val="12"/>
        <rFont val="Arial CE"/>
        <family val="2"/>
      </rPr>
      <t xml:space="preserve"> na škody způsobené živelními katastrofami</t>
    </r>
  </si>
  <si>
    <t xml:space="preserve">         Tabulka č. 5d</t>
  </si>
  <si>
    <t xml:space="preserve">             List 1 </t>
  </si>
  <si>
    <t>příspěvkové organizace MK</t>
  </si>
  <si>
    <r>
      <t xml:space="preserve">Investiční příspěvky </t>
    </r>
    <r>
      <rPr>
        <b/>
        <u val="single"/>
        <sz val="12"/>
        <rFont val="Arial CE"/>
        <family val="2"/>
      </rPr>
      <t>příspěvkovým organizacím</t>
    </r>
    <r>
      <rPr>
        <b/>
        <sz val="12"/>
        <rFont val="Arial CE"/>
        <family val="2"/>
      </rPr>
      <t xml:space="preserve"> na škody způsobené živelními katastrofami</t>
    </r>
  </si>
  <si>
    <t xml:space="preserve">  Tabulka č. 6</t>
  </si>
  <si>
    <t>Přehled  účelových dotací a půjček (návratných finančních výpomocí) krajům a obcím</t>
  </si>
  <si>
    <t xml:space="preserve"> k 31. 12.2008</t>
  </si>
  <si>
    <t>Účelové neinvestiční dotace krajům celkem</t>
  </si>
  <si>
    <t>Účelové investiční dotace krajům celkem</t>
  </si>
  <si>
    <t>Tabulka č. 6e</t>
  </si>
  <si>
    <t xml:space="preserve">                     Účelové neinvestiční dotace obcím</t>
  </si>
  <si>
    <t>Havárie střech památek</t>
  </si>
  <si>
    <t>Reprodukce maj. stát. region. zařízení</t>
  </si>
  <si>
    <t>Tabulka č. 6f</t>
  </si>
  <si>
    <t xml:space="preserve">                     Účelové investiční dotace obcím</t>
  </si>
  <si>
    <t>Národní podpora kult. dědictví a techn. pomoc</t>
  </si>
  <si>
    <t xml:space="preserve">      Tabulka č. 7</t>
  </si>
  <si>
    <t xml:space="preserve">Výdaje účelově určené na financování programů reprodukce majetku vedených v ISPROFIN </t>
  </si>
  <si>
    <t xml:space="preserve">         List</t>
  </si>
  <si>
    <t xml:space="preserve">  (v tis.Kč)</t>
  </si>
  <si>
    <t xml:space="preserve">Evidenční </t>
  </si>
  <si>
    <t xml:space="preserve">           Kapitálové výdaje celkem</t>
  </si>
  <si>
    <t xml:space="preserve">Běžné výdaje účelově určené na financování programů reprodukce majetku </t>
  </si>
  <si>
    <t>Výdaje účelově určené na financování programů reprodukce majetku celkem</t>
  </si>
  <si>
    <t>číslo</t>
  </si>
  <si>
    <t>Název  programu</t>
  </si>
  <si>
    <t>rozpočet</t>
  </si>
  <si>
    <t>skutečnost</t>
  </si>
  <si>
    <t>programu</t>
  </si>
  <si>
    <t>Podpora péče o národní kulturní poklad</t>
  </si>
  <si>
    <t>Rozvoj a obnova mat.tech.základny systému řízení MK</t>
  </si>
  <si>
    <t>Rozvoj a obnova mat.tech.základny státních kulturních zařízení</t>
  </si>
  <si>
    <t>Podpora rozvoje a obnovy mat.tech.základny regionálních kult.zař.</t>
  </si>
  <si>
    <t>Podpora obnovy kulturních památek a ochrany kulturního dědictví</t>
  </si>
  <si>
    <t>Podpora rozvoje a obnovy mat.tech.základny církví a náb.organizací</t>
  </si>
  <si>
    <t>Reprodukce investičního majetku v působnosti MK</t>
  </si>
  <si>
    <t>Podpora reprodukce majetku ve vlastnictví církví</t>
  </si>
  <si>
    <t xml:space="preserve">  </t>
  </si>
  <si>
    <t>Celkem za všechny  programy</t>
  </si>
  <si>
    <t>Skutečnost - čerpání SR</t>
  </si>
  <si>
    <t>Datum: 6.2.2009</t>
  </si>
  <si>
    <t>Vypracoval : Ing. Kořen 257085225</t>
  </si>
  <si>
    <t>Kontroloval: Ing. Konečná 257085236</t>
  </si>
  <si>
    <r>
      <t xml:space="preserve">Období: </t>
    </r>
    <r>
      <rPr>
        <b/>
        <sz val="14"/>
        <rFont val="Arial CE"/>
        <family val="2"/>
      </rPr>
      <t>2008</t>
    </r>
  </si>
  <si>
    <r>
      <t xml:space="preserve">Kapitola: </t>
    </r>
    <r>
      <rPr>
        <b/>
        <sz val="14"/>
        <rFont val="Arial CE"/>
        <family val="2"/>
      </rPr>
      <t>Ministerstvo kultury  334</t>
    </r>
  </si>
  <si>
    <t>Tabulka č. 8</t>
  </si>
  <si>
    <t>Přehled o prostředcích rezervního fondu a jejich použití</t>
  </si>
  <si>
    <t>podle § 48 zákona č. 218/2000 Sb., ve znéní pozdějších předpisů</t>
  </si>
  <si>
    <t>Ukazatel</t>
  </si>
  <si>
    <t>Zůstatek nečerpaných prostředků převedených do RF podle § 47        k 1.1. hodnoceného roku</t>
  </si>
  <si>
    <t>z toho</t>
  </si>
  <si>
    <t>Převod podle § 47 za hodnocený rok</t>
  </si>
  <si>
    <t>Zůstatek prostředků v RF k 31. 12. hodn.roku     (sl. 1-2-3+6+7)</t>
  </si>
  <si>
    <t>Odvod do SR  (VPS)</t>
  </si>
  <si>
    <t>Zapojeno do příjmů v hodnoceném roce</t>
  </si>
  <si>
    <t xml:space="preserve">Použito v hodnoceném roce </t>
  </si>
  <si>
    <t>Propadlo na příjmových účtech</t>
  </si>
  <si>
    <t>Příjmy rezervního fondu jinde neuvedené*)</t>
  </si>
  <si>
    <t>Prostředky státního rozpočtu v RF celkem vtom:</t>
  </si>
  <si>
    <t>1     Prostředky státního rozpočtu určené na financováni programů</t>
  </si>
  <si>
    <t>2     Ostatní</t>
  </si>
  <si>
    <t>Ostatní příjmy rezervního fondu*)</t>
  </si>
  <si>
    <r>
      <t xml:space="preserve">   z </t>
    </r>
    <r>
      <rPr>
        <sz val="10"/>
        <rFont val="Arial"/>
        <family val="0"/>
      </rPr>
      <t>toho:</t>
    </r>
  </si>
  <si>
    <t>prostředky na platy, ostatní platby za provedenou práci a povinné pojistné</t>
  </si>
  <si>
    <t>Z celku:</t>
  </si>
  <si>
    <t>prostředky na programy nebo projekty spolufinancované z rozpočtu Evropské unie</t>
  </si>
  <si>
    <t>prostředky z rozpočtu EU</t>
  </si>
  <si>
    <t xml:space="preserve">Pozn.:  počáteční stav k 1.1.2008 u prostředků na platy, ostatní platby za provedenou práci a povinné pojistné je vyšší než konečný stav k 31.12.2007 o 405,99 tis. v důsledku převodu této částky z jiných ukazatelů. </t>
  </si>
  <si>
    <t>V souladu s novelou zákona č.218/2000 Sb. - 26/2008 Sb. - již nebyly nespotřebované prostředky rozpočtu 2008 převáděny do rezervního fondu, sloupec č.6 je proto nulový.</t>
  </si>
  <si>
    <t>*) Příjmy z programu Minerva a Michael Plus</t>
  </si>
  <si>
    <t>Vypracoval: Ing. M. Mareš</t>
  </si>
  <si>
    <t>Kontrolovala : Ing. M. Konečná</t>
  </si>
  <si>
    <t>Datum: 11.2.2009</t>
  </si>
  <si>
    <t>Telefon:              257 085 319</t>
  </si>
  <si>
    <t>Telefon:              257 085 236</t>
  </si>
  <si>
    <t>Tabulka č. 9</t>
  </si>
  <si>
    <t>Příloha ke komentáři k finančnímu výkazu Fin 2-04 U</t>
  </si>
  <si>
    <t>Limity a zůstatky na účtech v ČNB</t>
  </si>
  <si>
    <t xml:space="preserve">             k 31.12.2008</t>
  </si>
  <si>
    <t>Ministerstvo kultury</t>
  </si>
  <si>
    <t xml:space="preserve">       (v tis. Kč na dvě des.místa)</t>
  </si>
  <si>
    <t>Předčíslí   bankovního účtu</t>
  </si>
  <si>
    <t>UKAZATEL</t>
  </si>
  <si>
    <t xml:space="preserve">Limity na účtech v ČNB </t>
  </si>
  <si>
    <t>Zůstatky na účtech v ČNB            přijato/čerpáno</t>
  </si>
  <si>
    <t>Nečerpaný limit                            sl. 0 mínus sl.1</t>
  </si>
  <si>
    <t xml:space="preserve">Skutečnost z finančního výkazu                </t>
  </si>
  <si>
    <t>V 35 - 12</t>
  </si>
  <si>
    <t>019</t>
  </si>
  <si>
    <t>Příjmový účet OSS</t>
  </si>
  <si>
    <t>115</t>
  </si>
  <si>
    <t>Odvody PO</t>
  </si>
  <si>
    <t>7018</t>
  </si>
  <si>
    <t>Příjmy OSS ze zdrojů ES - SAPARD a SF</t>
  </si>
  <si>
    <t>3017</t>
  </si>
  <si>
    <t>Vratky důchodů z minulých let</t>
  </si>
  <si>
    <t>5012</t>
  </si>
  <si>
    <t>Inkaso z hypotečního úvěrování bytové výstavby</t>
  </si>
  <si>
    <t>11017</t>
  </si>
  <si>
    <t>Příjmy z pojistného na nemocenské pojištění od OSVČ</t>
  </si>
  <si>
    <t>22015</t>
  </si>
  <si>
    <t>Příjmy z dobrovolného pojistného na důchodové pojištění</t>
  </si>
  <si>
    <t>Nedaňové příjmy celkem                                                                                       ř. 1 až 7</t>
  </si>
  <si>
    <t>3113</t>
  </si>
  <si>
    <t xml:space="preserve">Kapitálové příjmy </t>
  </si>
  <si>
    <t>2110</t>
  </si>
  <si>
    <t>Běžné přijaté dotace</t>
  </si>
  <si>
    <t>4714</t>
  </si>
  <si>
    <t>Doplňkové zdroje na financování programů reprodukce majetku (mimorozpočtové)</t>
  </si>
  <si>
    <t>4116</t>
  </si>
  <si>
    <t>Příjmy OSS ze zdrojů ES a Národního fondu</t>
  </si>
  <si>
    <t>1118</t>
  </si>
  <si>
    <t>Kapitálové přijaté dotace</t>
  </si>
  <si>
    <t>Přijaté dotace celkem                                                                                                        ř. 10 až 13</t>
  </si>
  <si>
    <t xml:space="preserve">Pojistné na nemocenské pojištění a příspěvek na státní politiku zaměstnanosti  </t>
  </si>
  <si>
    <t>Pojistné na důchodové pojištění</t>
  </si>
  <si>
    <t>Daňové příjmy celkem                                                                                                        ř. 15 a 16</t>
  </si>
  <si>
    <t>Úhrn příjmů                          (V 35-12)                                                                  ř. 8,9,14 a 17</t>
  </si>
  <si>
    <t xml:space="preserve">Platy, ostatní platby a pojistné </t>
  </si>
  <si>
    <t>Neinvestiční výdaje OSS  na financování programů evidovaných v ISPROFIN</t>
  </si>
  <si>
    <t>000</t>
  </si>
  <si>
    <t>21</t>
  </si>
  <si>
    <t>Výdajový neinvestiční účet OSS vč. důchodů, bez platů,
ostatních plateb, pojistného a výdajů na financování programů</t>
  </si>
  <si>
    <t>22</t>
  </si>
  <si>
    <t>Výdajový neinvestiční účet OSS bez důchodů                                            ř. 21 mínus 23</t>
  </si>
  <si>
    <t>2022</t>
  </si>
  <si>
    <t>23</t>
  </si>
  <si>
    <t>Důchody +  (MPSV ú. 127001/0710)</t>
  </si>
  <si>
    <t>027</t>
  </si>
  <si>
    <t>24</t>
  </si>
  <si>
    <t xml:space="preserve">Dávky nemocenského pojištění </t>
  </si>
  <si>
    <t>86</t>
  </si>
  <si>
    <t>25</t>
  </si>
  <si>
    <t>Dávky státní sociální podpory</t>
  </si>
  <si>
    <t>3025</t>
  </si>
  <si>
    <t>26</t>
  </si>
  <si>
    <t>Ostatní dávky</t>
  </si>
  <si>
    <t>27</t>
  </si>
  <si>
    <t>Ostatní dávky celkem                                                                                    ř. 24  až 26</t>
  </si>
  <si>
    <t>35</t>
  </si>
  <si>
    <t>28</t>
  </si>
  <si>
    <t>Prostředky na aktivní politiku zaměstnanosti</t>
  </si>
  <si>
    <t>51</t>
  </si>
  <si>
    <t>29</t>
  </si>
  <si>
    <t>Prostředky na podpory v nezaměstnanosti</t>
  </si>
  <si>
    <t>6023</t>
  </si>
  <si>
    <t>30</t>
  </si>
  <si>
    <t>Prostředky na insolventnost</t>
  </si>
  <si>
    <t>Prostředky na státní politiku zaměstnanosti celkem                                              ř. 28 až 30</t>
  </si>
  <si>
    <t>Neinvestiční výdaje organizačních složek státu celkem               ř. 19,20,22,23,27 a 31</t>
  </si>
  <si>
    <t>5821</t>
  </si>
  <si>
    <t>Neinvestiční dotace VŠ, ostatní neinv. dotace a příspěvky na úrovni správců kapitol</t>
  </si>
  <si>
    <t>Dotace občanským sdružením na činnost</t>
  </si>
  <si>
    <t>8029</t>
  </si>
  <si>
    <t>Nárokový příspěvek zaměstnavatelům občanů se ZPS</t>
  </si>
  <si>
    <t>Neinvestiční přímé transfery krajům a obcím</t>
  </si>
  <si>
    <t>Účelové neinvestiční  transfery krajům a obcím</t>
  </si>
  <si>
    <t>Účelové neinvestiční  půjčky krajům a obcím</t>
  </si>
  <si>
    <t>Transfery obcím na příspěvek na péči podle zákona o sociálních službách</t>
  </si>
  <si>
    <t>Transfery obcím na dávky pomoci v hmotné nouzi a na dávky zdravotně postiženým</t>
  </si>
  <si>
    <t>Příspěvky na provoz PO</t>
  </si>
  <si>
    <t>Dotace na neinv.nákl.PO souv.s financ.programů evid. v ISPROFIN</t>
  </si>
  <si>
    <t>Neinvestiční výdaje na národní spolufinancování programů spolufinancovaných z rozpočtu EU</t>
  </si>
  <si>
    <t>Neinvestiční výdaje na předfinancování programů spolufinancovaných z rozpočtu EU ze SR</t>
  </si>
  <si>
    <t>Neinvestiční výdaje OSS na financování programu SAPARD</t>
  </si>
  <si>
    <t>Neinvestiční dotace státním fondům</t>
  </si>
  <si>
    <t>Neinvestiční dotace na Operační program pro zemědělství</t>
  </si>
  <si>
    <t xml:space="preserve">Neinvestič.výd. OSS,VŠ,obč.sdr.,pod.org.,kraj.a obcím,PO, neinv.výd.na spoluf.programy, neinv.výdaje OSS na fin.progr. SAPARD, neinv.převody SZIF a na Operační program pro zemědělství celkem                                                                 </t>
  </si>
  <si>
    <t>Individuálně posuzované  výdaje OSS evidované v ISPROFIN</t>
  </si>
  <si>
    <t>Individuální dotace a návr.fin.výpomoci poskytované PO evidované v ISPROFIN</t>
  </si>
  <si>
    <t>Dotace na financování programu Výstavba dálnice D8</t>
  </si>
  <si>
    <t>Dotace na financování programu Výstavba rychlostní komunikace R35</t>
  </si>
  <si>
    <t>Dotace na financování programu Výstavba dálnice D11</t>
  </si>
  <si>
    <t>Dotace na financování programu Protipovodňová opatření - OSS</t>
  </si>
  <si>
    <t>Dotace na financování programů obnovy státního majetku po povodních - OSS</t>
  </si>
  <si>
    <t>Dotace na financování programů obnovy státního majetku po povodních - PO</t>
  </si>
  <si>
    <t>Individuálně posuzované výdaje OSS evid. v ISPROFIN, individuální dotace a návr.fin.výp. PO na financování programů evidovaných v ISPROFIN                                           ř. 49 až 56</t>
  </si>
  <si>
    <t xml:space="preserve">Systémově určené výdaje OSS evidované v ISPROFIN </t>
  </si>
  <si>
    <t>Systémové dotace a návr.fin.výpomoci poskytované  PO evidované v ISPROFIN</t>
  </si>
  <si>
    <t>Investiční transfery PO neevidované v ISPROFIN</t>
  </si>
  <si>
    <t>Investiční výdaje organizačních složek státu neevidované v ISPROFIN</t>
  </si>
  <si>
    <t>Invest.transfery a půjčky obyvatelstvu, neziskovým a podobným organizacím, VŠ, státním fondům a obcím neevidované v ISPROFIN</t>
  </si>
  <si>
    <t>Investiční výdaje na národní spolufinancování programů spolufinancovaných z rozpočtu EU</t>
  </si>
  <si>
    <t>Investiční výdaje na předfinancování programů spolufinancovaných z rozpočtu EU ze SR</t>
  </si>
  <si>
    <t>Investiční výdaje OSS na financování programu SAPARD neevidované v ISPROFIN</t>
  </si>
  <si>
    <t>Investiční transfery státním fondům</t>
  </si>
  <si>
    <t>Investiční dotace na Operační program pro zemědělství</t>
  </si>
  <si>
    <t>Systémově určené výdaje OSS evid.v ISPROFIN, systémové dotace a návr.fin.výp.  PO na financování programů evidovaných v ISPROFIN, inv.transf. PO a inv.výdaje OSS neevid. v ISPROFIN, inv.transfery a půjčky obyvatelstvu, nezisk. a pod.org., VŠ, státním fond</t>
  </si>
  <si>
    <t xml:space="preserve">Individuálně posuzované a systémově určené  výdaje OSS evid.v ISPROFIN, individuální a systémové dotace a návr.fin.výpomoci  PO  na financování programů evidované v ISPROFIN, inv.transf. PO a inv.výd. OSS neevid. v ISPROFIN, inv.transfery a půjčky obyv., </t>
  </si>
  <si>
    <t>V 34 - 12</t>
  </si>
  <si>
    <t>Poskytnutí záloh ČMZRB na výdaje podle § 16 odst. 2 zákona č. 218/2000 Sb. na úr.sp.kap.</t>
  </si>
  <si>
    <t>Dotace na financování programu Rozvoj materiálně technické základny MU v Brně</t>
  </si>
  <si>
    <t>Dotace na financování programů obnovy území po povodních 2002</t>
  </si>
  <si>
    <t>Poskytnutí záloh HVB Bank Czech Republic, a.s. na výdaje registrované v ISPROFIN</t>
  </si>
  <si>
    <t>Poskytnutí záloh ČSOB, a.s. na výdaje registrované v ISPROFIN</t>
  </si>
  <si>
    <t>Poskytnutí záloh ČMZRB a.s., HVB Bank Czech Republic, a.s. a  ČSOB, a.s. na výdaje registrované v ISPROFIN                                                                                       ř. 70 až 74</t>
  </si>
  <si>
    <t xml:space="preserve">Finanční prostředky na nakládání s radioaktivními odpady dle atomového zákona </t>
  </si>
  <si>
    <t>Neinvestiční dotace pod.subj., finanč. a nefinanč.institucím a fyz. osobám</t>
  </si>
  <si>
    <t>Neinvestiční půjčky pod.subj., finanč. a nefinanč.institucím a fyz. osobám</t>
  </si>
  <si>
    <t>Obligatorní sociálně zdravotní dávky pracovníkům v hornictví</t>
  </si>
  <si>
    <t>Dotace na podporu kombinované dopravy</t>
  </si>
  <si>
    <t>Lesní hospodářství</t>
  </si>
  <si>
    <t>Vodní hospodářství</t>
  </si>
  <si>
    <t>Zemědělství, potravinářství, krajina</t>
  </si>
  <si>
    <t>Neinvestiční dotace a půjčky na podporu výzkumu a vývoje neevidované v ISPROFIN</t>
  </si>
  <si>
    <t>Neinvestiční dotace a návr.fin.výpomoci k odstr.povodňových škod</t>
  </si>
  <si>
    <t>Neinvestišní dotace a návratné fin.výpomoci na odstraňování násl.povodní roku 2002 neevidované v ISPROFIN</t>
  </si>
  <si>
    <t>Neinvestiční dotace k hypotečním úvěrům na bytovou výstavbu</t>
  </si>
  <si>
    <t>Neinvestiční dotace a půjčky celkem                                                                                ř. 76 až 87</t>
  </si>
  <si>
    <t>Ind. dotace poskyt. podnikat.subj.zříz.ústř.orgánem st. správy evidované v ISPROFIN</t>
  </si>
  <si>
    <t>Syst.dotace poskyt.podnikat.subj.zříz.ústř.orgánem st.správy evidované v ISPROFIN</t>
  </si>
  <si>
    <t>Dotace a návratné finanční výpomoci poskytnuté na odstranění povodňových škod registrované v ISPROFIN</t>
  </si>
  <si>
    <t>Dotace na financování programu Protipovodňová opatření - s.p. Povodí</t>
  </si>
  <si>
    <t>Dotace na financování programů obnovy státního majetku po povodních - s.p. Povodí a SŽDC</t>
  </si>
  <si>
    <t>Ind. a syst.dotace poskyt.podnik.subj.zřiz.ústř.orgánem stát.správy evidované v ISPROFIN                                                                                 ř. 89 až 93</t>
  </si>
  <si>
    <t>Systémové investiční dotace a půjčky na podporu výzkumu a vývoje neevidované v ISPROFIN</t>
  </si>
  <si>
    <t>Syst.investiční dotace a půjčky podnikatel.subjektům - právnickým a fyzickým osobám neevidované v ISPROFIN</t>
  </si>
  <si>
    <t>Investiční dotace a návr.fin.výpomoci na odstraňování následků povodní roku 2002 neevidované v ISPROFIN</t>
  </si>
  <si>
    <t>Neinvestiční výdaje, dotace a půjčky celkem       (suma V 35-12 a V 34-12)          ř. 48 a 88</t>
  </si>
  <si>
    <t>Ind.posuz. a syst. urč. výdaje OSS, indiv. a systémové dotace a návr.fin.výp. PO, inv. a syst.dotace podnik.  subj.zříz.ústř.orgánem st.správy  na financování a spolufinancování programů evidovaných v ISPROFIN, inv.transf. PO a inv.výd. OSS neevid. v ISPR</t>
  </si>
  <si>
    <t xml:space="preserve">Systémové investiční dotace a půjčky na podporu výzkumu a vývoje neevidované v ISPROFIN, inv.dotace a půjčky podnik.subjektům - práv. a fyz.osobám neevid. v ISPROFIN, inv.dotace a NFV na odstraň.násl.povodní roku 2002 neevid. V ISPROFIN                   </t>
  </si>
  <si>
    <t>Poskytnutí záloh ČMZRB, a.s., HVB Bank Czech Republic, a.s. a ČSOB, a.s. na výdaje registrované v ISPROFIN             ř. 75</t>
  </si>
  <si>
    <t>Úhrn výdajů                                  (suma V 35-12 a V 34-12)                        ř. 98 až 101</t>
  </si>
  <si>
    <t>Limity pro čerpání dávek soc.zabezpečení (předčíslí účtu 2022, 027, 3025, 51 a 86) se podle platných předpisů neotevírají; pro potřeby MF jsou dosazeny pouze jako evidenční a odpovídají skutečnosti.</t>
  </si>
  <si>
    <r>
      <t xml:space="preserve">Rozdíl                                                                                   </t>
    </r>
    <r>
      <rPr>
        <sz val="11"/>
        <rFont val="Arial CE"/>
        <family val="2"/>
      </rPr>
      <t>sl.3 mínus sl. 1</t>
    </r>
  </si>
  <si>
    <t>Účelové neinvestiční půjčky (návratné finanční výpomoci) krajům celkem</t>
  </si>
  <si>
    <t>Účelové investiční půjčky (návratné finanční výpomoci) krajům celkem</t>
  </si>
  <si>
    <t>Účelové neinvestiční dotace obcím celkem</t>
  </si>
  <si>
    <t>Účelové investiční dotace obcím celkem</t>
  </si>
  <si>
    <t>Účelové neinvestiční půjčky (návratné finanční výpomoci) obcím celkem</t>
  </si>
  <si>
    <t>Účelové investiční půjčky (návratné finanční výpomoci) obcím celkem</t>
  </si>
  <si>
    <t xml:space="preserve">                                      Kontroloval: Ing. Konečná Marta</t>
  </si>
  <si>
    <t xml:space="preserve">                                      Telefon:       257085236</t>
  </si>
  <si>
    <t>334 Ministerstvo kultury</t>
  </si>
  <si>
    <t>Tabulka č. 6a</t>
  </si>
  <si>
    <t xml:space="preserve">    List 1</t>
  </si>
  <si>
    <t xml:space="preserve"> Účelové neinvestiční dotace krajům</t>
  </si>
  <si>
    <t>Výdaje na výzkum a vývoj</t>
  </si>
  <si>
    <t>Program stát.podp.profes.divadel a stálých profes.symf.orch. a pěv.sborů</t>
  </si>
  <si>
    <t>Kulturní aktivity</t>
  </si>
  <si>
    <t>Veřejné informační služby knihoven</t>
  </si>
  <si>
    <t xml:space="preserve">Program záchrany architektonického dědictví </t>
  </si>
  <si>
    <t>Restaurování movitých kulturních památek</t>
  </si>
  <si>
    <t>Regen. měst. pam. rezervací a měst. pam. zón</t>
  </si>
  <si>
    <t>Péče o vesn. pam. rezerv. a zóny a krajin. pam. zóny</t>
  </si>
  <si>
    <t>Podpora pro památky UNESCO</t>
  </si>
  <si>
    <t>Podpora obn.kult.pam.prostř.obcí s rozš.působ.</t>
  </si>
  <si>
    <t>Integ. syst. ochrany movitého kulturního dědictví</t>
  </si>
  <si>
    <t xml:space="preserve">Podpora projektů integr. přísl. romské komunity </t>
  </si>
  <si>
    <t>Podpora reprodukce majetku v působnosti MK</t>
  </si>
  <si>
    <t xml:space="preserve">  334 Ministerstvo kultury</t>
  </si>
  <si>
    <t>Tabulka č. 6b</t>
  </si>
  <si>
    <t xml:space="preserve">                     Účelové investiční dotace krajům</t>
  </si>
  <si>
    <t>Reprodukce majetku stát. region. zařízení</t>
  </si>
  <si>
    <t>Reprodukce invest. majetku v působnosti MK</t>
  </si>
  <si>
    <t>Náhrada objektů vydaných v restitucích</t>
  </si>
  <si>
    <t>Telefon:       257085288</t>
  </si>
  <si>
    <t>Telefon:       257085236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</si>
  <si>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</si>
  <si>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>Období :  leden až prosinec 2008</t>
  </si>
  <si>
    <t>KAPITOLA: 334 Ministerstvo kultury</t>
  </si>
  <si>
    <t>v tis. Kč</t>
  </si>
  <si>
    <t>R o z p o č e t   2008</t>
  </si>
  <si>
    <t>%</t>
  </si>
  <si>
    <t>Index</t>
  </si>
  <si>
    <t>třída</t>
  </si>
  <si>
    <t>seskupení</t>
  </si>
  <si>
    <t>podsesk.</t>
  </si>
  <si>
    <t>položka</t>
  </si>
  <si>
    <t>U K A Z A T E L</t>
  </si>
  <si>
    <t>Skutečnost 2007</t>
  </si>
  <si>
    <t>schválený</t>
  </si>
  <si>
    <t>po změnách</t>
  </si>
  <si>
    <t>Skutečnost 2008</t>
  </si>
  <si>
    <t>plnění</t>
  </si>
  <si>
    <t>Sk2008/Sk07</t>
  </si>
  <si>
    <t>položek</t>
  </si>
  <si>
    <t xml:space="preserve"> </t>
  </si>
  <si>
    <t>3:2</t>
  </si>
  <si>
    <t>3:0</t>
  </si>
  <si>
    <t xml:space="preserve"> P Ř Í J M Y</t>
  </si>
  <si>
    <t>111-P1119</t>
  </si>
  <si>
    <t>**)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</si>
  <si>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</si>
  <si>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</si>
  <si>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</si>
  <si>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</si>
  <si>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>112-P1129</t>
  </si>
  <si>
    <t xml:space="preserve"> Daně z příjmů právnických osob</t>
  </si>
  <si>
    <t>11-P1119-P1129</t>
  </si>
  <si>
    <t xml:space="preserve"> Daně z příjmů, zisku a kapitálových výnosů</t>
  </si>
  <si>
    <t>121-P1219</t>
  </si>
  <si>
    <t xml:space="preserve"> Obecné daně ze zboží a služeb v tuzemsku </t>
  </si>
  <si>
    <t xml:space="preserve">     v tom: Daň z přidané hodnoty  </t>
  </si>
  <si>
    <t>122+123</t>
  </si>
  <si>
    <t xml:space="preserve"> Zvláštní daně a poplatky ze zboží a služeb v tuzemsku </t>
  </si>
  <si>
    <t>12-P1219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</si>
  <si>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</si>
  <si>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</si>
  <si>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</si>
  <si>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</si>
  <si>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</si>
  <si>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</si>
  <si>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</si>
  <si>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>140 - 1409</t>
  </si>
  <si>
    <t xml:space="preserve"> Daně a cla za zboží a služby ze zahraničí </t>
  </si>
  <si>
    <t xml:space="preserve">    v tom: Clo</t>
  </si>
  <si>
    <t xml:space="preserve">               Podíl na vybraných clech</t>
  </si>
  <si>
    <t>14 -1409</t>
  </si>
  <si>
    <t xml:space="preserve"> Daně z majetku</t>
  </si>
  <si>
    <t>152 -1529</t>
  </si>
  <si>
    <t xml:space="preserve"> Daně z majetkových a kapitálových převodů</t>
  </si>
  <si>
    <t>1521, 1522, 1523</t>
  </si>
  <si>
    <t xml:space="preserve">    v tom:  Daň dědická, darovací a z převodu nemovitostí</t>
  </si>
  <si>
    <t>15 - 1529</t>
  </si>
  <si>
    <t xml:space="preserve"> Majetkové daně</t>
  </si>
  <si>
    <t>161, 162</t>
  </si>
  <si>
    <t xml:space="preserve"> Pojistné na sociální zabezpečení 
 a příspěvek na státní politiku zaměstnanosti  *) </t>
  </si>
  <si>
    <t>kap313:</t>
  </si>
  <si>
    <t>Fin ř.7121;</t>
  </si>
  <si>
    <t>kap307,312,314,336;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</si>
  <si>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</si>
  <si>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</si>
  <si>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</si>
  <si>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</si>
  <si>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</si>
  <si>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>170 **)</t>
  </si>
  <si>
    <t>1119,1129,1219,1409,1529</t>
  </si>
  <si>
    <t xml:space="preserve"> Ostatní daňové příjmy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</si>
  <si>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</si>
  <si>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t>1 - 16</t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</si>
  <si>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</si>
  <si>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</si>
  <si>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</si>
  <si>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</si>
  <si>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 xml:space="preserve">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</si>
  <si>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</si>
  <si>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</si>
  <si>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</si>
  <si>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</si>
  <si>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</si>
  <si>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</si>
  <si>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</si>
  <si>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</si>
  <si>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</si>
  <si>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</si>
  <si>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</si>
  <si>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</si>
  <si>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</si>
  <si>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</si>
  <si>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</si>
  <si>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</si>
  <si>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</si>
  <si>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</si>
  <si>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</si>
  <si>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</si>
  <si>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</si>
  <si>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</si>
  <si>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</si>
  <si>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</si>
  <si>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</si>
  <si>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Příjmy z prodeje dlouhodobého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</si>
  <si>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</si>
  <si>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</si>
  <si>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</si>
  <si>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</si>
  <si>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</si>
  <si>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</si>
  <si>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</si>
  <si>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</si>
  <si>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              Přijaté kompenzační platby z rozpočtu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</si>
  <si>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</si>
  <si>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</si>
  <si>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</si>
  <si>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</si>
  <si>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</si>
  <si>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</si>
  <si>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</si>
  <si>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</si>
  <si>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</si>
  <si>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</si>
  <si>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>1,2,3,4</t>
  </si>
  <si>
    <t xml:space="preserve"> PŘÍJMY STÁTNÍHO ROZPOČTU CELKEM</t>
  </si>
  <si>
    <t>11,12,13,14,15,16,17,21,22,23,24,31,32,41,42</t>
  </si>
  <si>
    <t xml:space="preserve"> Kontrolní součet (seskupení položek)</t>
  </si>
  <si>
    <t>V Ý D A J E</t>
  </si>
  <si>
    <t xml:space="preserve"> Platy    </t>
  </si>
  <si>
    <r>
      <t xml:space="preserve">       v tom: Platy zaměstnanců v pracovním
                  poměru </t>
    </r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</si>
  <si>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</si>
  <si>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</si>
  <si>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</si>
  <si>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</si>
  <si>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</si>
  <si>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</si>
  <si>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</si>
  <si>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</si>
  <si>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</si>
  <si>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</si>
  <si>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</si>
  <si>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</si>
  <si>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</si>
  <si>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</si>
  <si>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</si>
  <si>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</si>
  <si>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</si>
  <si>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</si>
  <si>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</si>
  <si>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</si>
  <si>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</si>
  <si>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</si>
  <si>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</si>
  <si>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</si>
  <si>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</si>
  <si>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</si>
  <si>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</si>
  <si>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</si>
  <si>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</si>
  <si>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</si>
  <si>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</si>
  <si>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</si>
  <si>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</si>
  <si>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</si>
  <si>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</si>
  <si>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</si>
  <si>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</si>
  <si>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</si>
  <si>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t xml:space="preserve">   z toho: Neinvestiční transfery státním fondům</t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</si>
  <si>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</si>
  <si>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t xml:space="preserve">                Neinvestiční transfery prostředků 
                do státních finančních aktiv  </t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</si>
  <si>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</si>
  <si>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</si>
  <si>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</si>
  <si>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</si>
  <si>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</si>
  <si>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</si>
  <si>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</si>
  <si>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</si>
  <si>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</si>
  <si>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</si>
  <si>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</si>
  <si>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</si>
  <si>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</si>
  <si>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</si>
  <si>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</si>
  <si>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</si>
  <si>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</si>
  <si>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</si>
  <si>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</si>
  <si>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</si>
  <si>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</si>
  <si>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</si>
  <si>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</si>
  <si>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</si>
  <si>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</si>
  <si>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</si>
  <si>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</si>
  <si>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</si>
  <si>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</si>
  <si>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</si>
  <si>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t xml:space="preserve"> Neinvestiční půjčené prostředky </t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</si>
  <si>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</si>
  <si>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</si>
  <si>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</si>
  <si>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</si>
  <si>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</si>
  <si>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</si>
  <si>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</si>
  <si>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</si>
  <si>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</si>
  <si>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</si>
  <si>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</si>
  <si>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</si>
  <si>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</si>
  <si>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</si>
  <si>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</si>
  <si>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</si>
  <si>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</si>
  <si>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</si>
  <si>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</si>
  <si>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t xml:space="preserve">    z toho: Investiční transfery státním finančním aktivům</t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</si>
  <si>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</si>
  <si>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</si>
  <si>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</si>
  <si>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</si>
  <si>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</si>
  <si>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</si>
  <si>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</si>
  <si>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 xml:space="preserve"> Investiční transfery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</si>
  <si>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</si>
  <si>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</si>
  <si>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</si>
  <si>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</si>
  <si>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</si>
  <si>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</si>
  <si>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</si>
  <si>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</si>
  <si>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Investiční půjčené prostředky příspěvkovým 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</si>
  <si>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</si>
  <si>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</si>
  <si>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</si>
  <si>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</si>
  <si>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</si>
  <si>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</si>
  <si>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</si>
  <si>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</si>
  <si>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</si>
  <si>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</si>
  <si>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</si>
  <si>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</si>
  <si>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</si>
  <si>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</si>
  <si>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</si>
  <si>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</si>
  <si>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50,51,52,53,54,55,56,57,59,61,62, 63,64,67,69</t>
  </si>
  <si>
    <t xml:space="preserve"> FINANCOVÁNÍ</t>
  </si>
  <si>
    <t xml:space="preserve"> Krátkodobé vydané dluhopisy</t>
  </si>
  <si>
    <t xml:space="preserve"> Uhrazené splátky krátkodobých vydaných dluhopisů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</si>
  <si>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</si>
  <si>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</si>
  <si>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</si>
  <si>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 xml:space="preserve"> Uhrazené splátky dlouhodobých vydaných dluhopisů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</si>
  <si>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</si>
  <si>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</si>
  <si>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</si>
  <si>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Uhrazené splátky dlouhodobých přijatých půjčených
 prostředků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</si>
  <si>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</si>
  <si>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</si>
  <si>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</si>
  <si>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</si>
  <si>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>(1+2+3+4)-(5+6)+8</t>
  </si>
  <si>
    <t xml:space="preserve"> Kontrola - rozdíl salda SR a financování</t>
  </si>
  <si>
    <t>*) Příjmy z pojistného na SZ a příspěvek na politiku zaměstnanosti se vykazují v podrobnějším členění položek</t>
  </si>
  <si>
    <t>Vysvětlivky:</t>
  </si>
  <si>
    <t xml:space="preserve">    na PSP 161 a 162 rozp. skladby</t>
  </si>
  <si>
    <r>
      <t xml:space="preserve"> **) Poznámka:</t>
    </r>
    <r>
      <rPr>
        <sz val="10"/>
        <rFont val="Arial"/>
        <family val="0"/>
      </rPr>
      <t xml:space="preserve"> Položky 1119, 1129, 1219, 1409 a 1529 (příjmy ze staré daňové soustavy) zahrnuty </t>
    </r>
  </si>
  <si>
    <t>POD  - pododdíl</t>
  </si>
  <si>
    <t xml:space="preserve">                         v PSP 170 Ostatní daňové příjmy</t>
  </si>
  <si>
    <t>P      - položka</t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</si>
  <si>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</si>
  <si>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PSP  - podseskupení položek</t>
  </si>
  <si>
    <t>***) týká se kap. Operace státních finančních aktiv (od původců radioaktivních odpadů - příjem jaderného účtu)</t>
  </si>
  <si>
    <t>SP    - seskupení položek</t>
  </si>
  <si>
    <t>T      - třída</t>
  </si>
  <si>
    <t>Plnění závazných ukazatelů státního rozpočtu</t>
  </si>
  <si>
    <t xml:space="preserve">
Ukazatele</t>
  </si>
  <si>
    <t>ř.</t>
  </si>
  <si>
    <t>Schválený rozpočet</t>
  </si>
  <si>
    <t>Rozpočet 
po změnách</t>
  </si>
  <si>
    <t>Výsledek od
počátku roku</t>
  </si>
  <si>
    <t>Plnění
v %</t>
  </si>
  <si>
    <t>3 : 2</t>
  </si>
  <si>
    <t>Souhrnné ukazatele</t>
  </si>
  <si>
    <t>Příjmy celkem</t>
  </si>
  <si>
    <t>0010</t>
  </si>
  <si>
    <t>Výdaje celkem</t>
  </si>
  <si>
    <t>0020</t>
  </si>
  <si>
    <t>Specifické ukazatele - příjmy</t>
  </si>
  <si>
    <t>Nedaňové příjmy, kapitálové příjmy
 a přijaté transfery celkem</t>
  </si>
  <si>
    <t>3401</t>
  </si>
  <si>
    <t xml:space="preserve"> v tom: 
  příjmy z rozpočtu Evropské unie bez SZP -
  programovací období 2004 až 2006 celkem</t>
  </si>
  <si>
    <t>3402</t>
  </si>
  <si>
    <t xml:space="preserve"> příjmy z rozpočtu Evropské unie bez SZP -
  programovací období  2007 až 2013 celkem</t>
  </si>
  <si>
    <t>3403</t>
  </si>
  <si>
    <t xml:space="preserve"> příjmy z prostředků ostatních 
  zahraničních programů </t>
  </si>
  <si>
    <t>3404</t>
  </si>
  <si>
    <t xml:space="preserve"> ostatní nedaňové příjmy, kapitálové
  příjmy a přijaté transfery celkem</t>
  </si>
  <si>
    <t>3405</t>
  </si>
  <si>
    <t>Specifické ukazatele - výdaje</t>
  </si>
  <si>
    <t>Výdaje na výzkum a vývoj celkem</t>
  </si>
  <si>
    <t>3406</t>
  </si>
  <si>
    <t>Výdaje na činnost registrovaných CNS</t>
  </si>
  <si>
    <t>3407</t>
  </si>
  <si>
    <t xml:space="preserve">     v tom : 
       platy duchovních včetně pojistného</t>
  </si>
  <si>
    <t>3408</t>
  </si>
  <si>
    <t xml:space="preserve">       provozní náklady CNS</t>
  </si>
  <si>
    <t>3409</t>
  </si>
  <si>
    <t xml:space="preserve">       opravy církevního majetku</t>
  </si>
  <si>
    <t>3410</t>
  </si>
  <si>
    <t xml:space="preserve">       234 410 Podpora rozvoje a obnovy
       materiálně technické základny CNS</t>
  </si>
  <si>
    <t>3411</t>
  </si>
  <si>
    <t xml:space="preserve">       334 110 Podpora reprodukce
       majetku ve vlastnictví církví</t>
  </si>
  <si>
    <t>3412</t>
  </si>
  <si>
    <t>Výdaje na zabezpečení plnění úkolů
 Ministerstva kultury</t>
  </si>
  <si>
    <t>3413</t>
  </si>
  <si>
    <t xml:space="preserve">    v tom : 
      činnost úřadu</t>
  </si>
  <si>
    <t>3414</t>
  </si>
  <si>
    <t xml:space="preserve">       234 010 Rozvoj a obnova materiálně
       technické základny systému řízení
       Ministerstva kultury</t>
  </si>
  <si>
    <t>3415</t>
  </si>
  <si>
    <t xml:space="preserve">       výdaje spojené s výkonem předsednictví
       ČR v Radě Evropské unie</t>
  </si>
  <si>
    <t>3416</t>
  </si>
  <si>
    <t xml:space="preserve">       neinvestiční výdaje na programy 
       spolufinancované z prostředků EU 
       bez SZP - programovací období 
       2007 až 2013  (mimo ISPROFIN) 
       celkem </t>
  </si>
  <si>
    <t>3417</t>
  </si>
  <si>
    <t xml:space="preserve">       ostatní výdaje úřadu</t>
  </si>
  <si>
    <t>3418</t>
  </si>
  <si>
    <t>Příspěvkové organizace zřízené
 Ministerstvem kultury</t>
  </si>
  <si>
    <t>3419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</si>
</sst>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;\-#,##0.00&quot; &quot;;&quot; &quot;;&quot; &quot;\ "/>
    <numFmt numFmtId="165" formatCode="#,##0&quot; &quot;"/>
    <numFmt numFmtId="166" formatCode="#,##0.00&quot; &quot;"/>
    <numFmt numFmtId="167" formatCode="&quot; &quot;@"/>
    <numFmt numFmtId="168" formatCode="#,##0\ "/>
    <numFmt numFmtId="169" formatCode="_-* #,##0\ _K_č_-;\-* #,##0\ _K_č_-;_-* &quot;-&quot;??\ _K_č_-;_-@_-"/>
    <numFmt numFmtId="170" formatCode="_-* #,##0.0\ _K_č_-;\-* #,##0.0\ _K_č_-;_-* &quot;-&quot;??\ _K_č_-;_-@_-"/>
    <numFmt numFmtId="171" formatCode="0.0"/>
    <numFmt numFmtId="172" formatCode="#,##0.00&quot; &quot;;\-#,##0.00&quot; &quot;;&quot; 0,00&quot;;&quot; 0,00&quot;\ "/>
    <numFmt numFmtId="173" formatCode="\k\ dd/mm/yyyy"/>
    <numFmt numFmtId="174" formatCode="0.00;[Red]0.00"/>
    <numFmt numFmtId="175" formatCode="#,##0.00,;\-#,##0.00,;0.00"/>
    <numFmt numFmtId="176" formatCode="#,##0.0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5]d\.\ mmmm\ yyyy"/>
    <numFmt numFmtId="182" formatCode="#,##0.0000"/>
    <numFmt numFmtId="183" formatCode="0.0%"/>
    <numFmt numFmtId="184" formatCode="#,##0.00000"/>
    <numFmt numFmtId="185" formatCode="#,##0.000000"/>
    <numFmt numFmtId="186" formatCode="#,##0,;\-#,##0,;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</numFmts>
  <fonts count="74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sz val="6"/>
      <name val="Arial CE"/>
      <family val="2"/>
    </font>
    <font>
      <b/>
      <sz val="10"/>
      <name val="Arial CE"/>
      <family val="2"/>
    </font>
    <font>
      <sz val="6"/>
      <color indexed="8"/>
      <name val="Arial CE"/>
      <family val="2"/>
    </font>
    <font>
      <b/>
      <sz val="6"/>
      <color indexed="8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color indexed="11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8"/>
      <name val="Arial CE"/>
      <family val="2"/>
    </font>
    <font>
      <b/>
      <sz val="8"/>
      <color indexed="11"/>
      <name val="Arial CE"/>
      <family val="2"/>
    </font>
    <font>
      <sz val="7"/>
      <name val="Arial CE"/>
      <family val="2"/>
    </font>
    <font>
      <sz val="8"/>
      <name val="Arial"/>
      <family val="0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4"/>
      <color indexed="8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i/>
      <sz val="8"/>
      <color indexed="8"/>
      <name val="Arial CE"/>
      <family val="2"/>
    </font>
    <font>
      <u val="single"/>
      <sz val="12"/>
      <color indexed="8"/>
      <name val="Arial CE"/>
      <family val="2"/>
    </font>
    <font>
      <u val="single"/>
      <sz val="8"/>
      <name val="Arial CE"/>
      <family val="2"/>
    </font>
    <font>
      <b/>
      <i/>
      <sz val="12"/>
      <name val="Arial CE"/>
      <family val="2"/>
    </font>
    <font>
      <vertAlign val="superscript"/>
      <sz val="10"/>
      <name val="Arial CE"/>
      <family val="2"/>
    </font>
    <font>
      <vertAlign val="superscript"/>
      <sz val="10"/>
      <color indexed="8"/>
      <name val="Arial CE"/>
      <family val="2"/>
    </font>
    <font>
      <vertAlign val="superscript"/>
      <sz val="9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vertAlign val="superscript"/>
      <sz val="10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9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10"/>
      <color indexed="10"/>
      <name val="Times New Roman"/>
      <family val="1"/>
    </font>
    <font>
      <sz val="12"/>
      <name val="Times New Roman CE"/>
      <family val="1"/>
    </font>
    <font>
      <sz val="14"/>
      <name val="Arial CE"/>
      <family val="2"/>
    </font>
    <font>
      <sz val="14"/>
      <name val="Times New Roman CE"/>
      <family val="1"/>
    </font>
    <font>
      <b/>
      <sz val="18"/>
      <name val="Times New Roman CE"/>
      <family val="1"/>
    </font>
    <font>
      <sz val="18"/>
      <name val="Times New Roman CE"/>
      <family val="1"/>
    </font>
    <font>
      <sz val="22"/>
      <name val="Times New Roman CE"/>
      <family val="1"/>
    </font>
    <font>
      <sz val="16"/>
      <name val="Times New Roman CE"/>
      <family val="1"/>
    </font>
    <font>
      <sz val="14"/>
      <color indexed="10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0"/>
    </font>
    <font>
      <i/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medium"/>
    </border>
    <border>
      <left style="thin"/>
      <right style="double"/>
      <top style="thin"/>
      <bottom style="thin"/>
    </border>
    <border>
      <left style="thin"/>
      <right style="double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double"/>
      <top style="medium"/>
      <bottom style="hair"/>
    </border>
    <border>
      <left style="medium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81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 quotePrefix="1">
      <alignment horizontal="center"/>
    </xf>
    <xf numFmtId="0" fontId="2" fillId="0" borderId="15" xfId="0" applyNumberFormat="1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2" fillId="0" borderId="20" xfId="0" applyFont="1" applyFill="1" applyBorder="1" applyAlignment="1" applyProtection="1">
      <alignment wrapText="1"/>
      <protection locked="0"/>
    </xf>
    <xf numFmtId="164" fontId="1" fillId="0" borderId="21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13" fillId="0" borderId="20" xfId="0" applyFont="1" applyFill="1" applyBorder="1" applyAlignment="1" applyProtection="1">
      <alignment wrapText="1"/>
      <protection locked="0"/>
    </xf>
    <xf numFmtId="164" fontId="10" fillId="0" borderId="21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14" fillId="0" borderId="20" xfId="0" applyFont="1" applyFill="1" applyBorder="1" applyAlignment="1" applyProtection="1">
      <alignment wrapText="1"/>
      <protection locked="0"/>
    </xf>
    <xf numFmtId="164" fontId="1" fillId="0" borderId="21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10" fillId="0" borderId="24" xfId="0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>
      <alignment horizontal="right" vertical="center"/>
    </xf>
    <xf numFmtId="164" fontId="10" fillId="0" borderId="28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/>
    </xf>
    <xf numFmtId="49" fontId="9" fillId="0" borderId="26" xfId="0" applyNumberFormat="1" applyFont="1" applyFill="1" applyBorder="1" applyAlignment="1">
      <alignment horizontal="left"/>
    </xf>
    <xf numFmtId="0" fontId="9" fillId="0" borderId="29" xfId="0" applyFont="1" applyFill="1" applyBorder="1" applyAlignment="1">
      <alignment horizontal="left" wrapText="1"/>
    </xf>
    <xf numFmtId="0" fontId="15" fillId="0" borderId="24" xfId="0" applyFont="1" applyFill="1" applyBorder="1" applyAlignment="1" applyProtection="1">
      <alignment vertical="center" wrapText="1"/>
      <protection locked="0"/>
    </xf>
    <xf numFmtId="164" fontId="10" fillId="0" borderId="26" xfId="0" applyNumberFormat="1" applyFont="1" applyFill="1" applyBorder="1" applyAlignment="1">
      <alignment horizontal="right"/>
    </xf>
    <xf numFmtId="164" fontId="10" fillId="0" borderId="3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9" fillId="0" borderId="22" xfId="0" applyFont="1" applyFill="1" applyBorder="1" applyAlignment="1">
      <alignment horizontal="left"/>
    </xf>
    <xf numFmtId="0" fontId="13" fillId="0" borderId="20" xfId="0" applyFont="1" applyFill="1" applyBorder="1" applyAlignment="1">
      <alignment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/>
    </xf>
    <xf numFmtId="0" fontId="10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164" fontId="1" fillId="0" borderId="25" xfId="0" applyNumberFormat="1" applyFont="1" applyFill="1" applyBorder="1" applyAlignment="1">
      <alignment horizontal="right" vertical="center"/>
    </xf>
    <xf numFmtId="164" fontId="1" fillId="0" borderId="28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2" fillId="0" borderId="32" xfId="0" applyFont="1" applyFill="1" applyBorder="1" applyAlignment="1">
      <alignment wrapText="1"/>
    </xf>
    <xf numFmtId="164" fontId="1" fillId="0" borderId="33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164" fontId="10" fillId="0" borderId="35" xfId="0" applyNumberFormat="1" applyFont="1" applyFill="1" applyBorder="1" applyAlignment="1">
      <alignment horizontal="right"/>
    </xf>
    <xf numFmtId="0" fontId="13" fillId="0" borderId="32" xfId="0" applyFont="1" applyFill="1" applyBorder="1" applyAlignment="1">
      <alignment wrapText="1"/>
    </xf>
    <xf numFmtId="164" fontId="10" fillId="0" borderId="36" xfId="0" applyNumberFormat="1" applyFont="1" applyFill="1" applyBorder="1" applyAlignment="1">
      <alignment horizontal="right"/>
    </xf>
    <xf numFmtId="164" fontId="10" fillId="0" borderId="33" xfId="0" applyNumberFormat="1" applyFont="1" applyFill="1" applyBorder="1" applyAlignment="1">
      <alignment horizontal="right"/>
    </xf>
    <xf numFmtId="164" fontId="10" fillId="0" borderId="37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6" xfId="0" applyFont="1" applyFill="1" applyBorder="1" applyAlignment="1">
      <alignment wrapText="1"/>
    </xf>
    <xf numFmtId="164" fontId="10" fillId="0" borderId="38" xfId="0" applyNumberFormat="1" applyFont="1" applyFill="1" applyBorder="1" applyAlignment="1">
      <alignment horizontal="right"/>
    </xf>
    <xf numFmtId="164" fontId="10" fillId="0" borderId="39" xfId="0" applyNumberFormat="1" applyFont="1" applyFill="1" applyBorder="1" applyAlignment="1">
      <alignment horizontal="right"/>
    </xf>
    <xf numFmtId="0" fontId="2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27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2" fillId="0" borderId="24" xfId="0" applyFont="1" applyFill="1" applyBorder="1" applyAlignment="1" applyProtection="1">
      <alignment vertical="center"/>
      <protection locked="0"/>
    </xf>
    <xf numFmtId="164" fontId="1" fillId="0" borderId="26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40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164" fontId="1" fillId="0" borderId="45" xfId="0" applyNumberFormat="1" applyFont="1" applyFill="1" applyBorder="1" applyAlignment="1">
      <alignment horizontal="right" vertical="center"/>
    </xf>
    <xf numFmtId="164" fontId="1" fillId="0" borderId="46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7" fillId="0" borderId="20" xfId="0" applyFont="1" applyFill="1" applyBorder="1" applyAlignment="1">
      <alignment wrapText="1"/>
    </xf>
    <xf numFmtId="0" fontId="14" fillId="0" borderId="32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7" fillId="0" borderId="32" xfId="0" applyFont="1" applyFill="1" applyBorder="1" applyAlignment="1">
      <alignment wrapText="1"/>
    </xf>
    <xf numFmtId="0" fontId="14" fillId="0" borderId="49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7" fillId="0" borderId="49" xfId="0" applyFont="1" applyFill="1" applyBorder="1" applyAlignment="1">
      <alignment wrapText="1"/>
    </xf>
    <xf numFmtId="0" fontId="14" fillId="0" borderId="52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13" fillId="0" borderId="52" xfId="0" applyFont="1" applyFill="1" applyBorder="1" applyAlignment="1">
      <alignment wrapText="1"/>
    </xf>
    <xf numFmtId="0" fontId="14" fillId="0" borderId="16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10" fillId="0" borderId="16" xfId="0" applyFont="1" applyFill="1" applyBorder="1" applyAlignment="1">
      <alignment vertical="center" wrapText="1"/>
    </xf>
    <xf numFmtId="0" fontId="15" fillId="0" borderId="24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56" xfId="0" applyFont="1" applyFill="1" applyBorder="1" applyAlignment="1">
      <alignment horizontal="left" wrapText="1"/>
    </xf>
    <xf numFmtId="164" fontId="1" fillId="0" borderId="57" xfId="0" applyNumberFormat="1" applyFont="1" applyFill="1" applyBorder="1" applyAlignment="1">
      <alignment horizontal="right"/>
    </xf>
    <xf numFmtId="164" fontId="1" fillId="0" borderId="58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3" fillId="0" borderId="0" xfId="0" applyNumberFormat="1" applyFont="1" applyAlignment="1">
      <alignment horizontal="centerContinuous"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9" fillId="0" borderId="0" xfId="0" applyFont="1" applyFill="1" applyAlignment="1">
      <alignment horizontal="left" vertical="top"/>
    </xf>
    <xf numFmtId="165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0" fontId="6" fillId="0" borderId="59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3" fillId="0" borderId="61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5" fillId="0" borderId="59" xfId="0" applyFont="1" applyFill="1" applyBorder="1" applyAlignment="1">
      <alignment vertical="center"/>
    </xf>
    <xf numFmtId="0" fontId="32" fillId="0" borderId="6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1" fillId="0" borderId="8" xfId="0" applyFont="1" applyBorder="1" applyAlignment="1">
      <alignment/>
    </xf>
    <xf numFmtId="167" fontId="26" fillId="0" borderId="63" xfId="0" applyNumberFormat="1" applyFont="1" applyBorder="1" applyAlignment="1">
      <alignment horizontal="left" wrapText="1"/>
    </xf>
    <xf numFmtId="49" fontId="7" fillId="0" borderId="64" xfId="0" applyNumberFormat="1" applyFont="1" applyFill="1" applyBorder="1" applyAlignment="1">
      <alignment horizontal="center"/>
    </xf>
    <xf numFmtId="165" fontId="1" fillId="0" borderId="64" xfId="0" applyNumberFormat="1" applyFont="1" applyBorder="1" applyAlignment="1">
      <alignment horizontal="right"/>
    </xf>
    <xf numFmtId="166" fontId="1" fillId="0" borderId="64" xfId="0" applyNumberFormat="1" applyFont="1" applyFill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167" fontId="26" fillId="0" borderId="14" xfId="0" applyNumberFormat="1" applyFont="1" applyBorder="1" applyAlignment="1">
      <alignment/>
    </xf>
    <xf numFmtId="49" fontId="7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right"/>
    </xf>
    <xf numFmtId="166" fontId="1" fillId="0" borderId="12" xfId="0" applyNumberFormat="1" applyFont="1" applyFill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0" fontId="5" fillId="0" borderId="65" xfId="0" applyFont="1" applyBorder="1" applyAlignment="1">
      <alignment horizontal="left" vertical="center"/>
    </xf>
    <xf numFmtId="0" fontId="23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0" fontId="34" fillId="0" borderId="65" xfId="0" applyFont="1" applyBorder="1" applyAlignment="1">
      <alignment/>
    </xf>
    <xf numFmtId="167" fontId="23" fillId="0" borderId="63" xfId="0" applyNumberFormat="1" applyFont="1" applyBorder="1" applyAlignment="1">
      <alignment horizontal="left" wrapText="1"/>
    </xf>
    <xf numFmtId="49" fontId="7" fillId="0" borderId="63" xfId="0" applyNumberFormat="1" applyFont="1" applyFill="1" applyBorder="1" applyAlignment="1">
      <alignment horizontal="center"/>
    </xf>
    <xf numFmtId="165" fontId="1" fillId="0" borderId="33" xfId="20" applyNumberFormat="1" applyFont="1" applyFill="1" applyBorder="1" applyAlignment="1">
      <alignment horizontal="right"/>
      <protection/>
    </xf>
    <xf numFmtId="166" fontId="1" fillId="0" borderId="63" xfId="0" applyNumberFormat="1" applyFont="1" applyBorder="1" applyAlignment="1">
      <alignment horizontal="right"/>
    </xf>
    <xf numFmtId="166" fontId="1" fillId="0" borderId="66" xfId="0" applyNumberFormat="1" applyFont="1" applyBorder="1" applyAlignment="1">
      <alignment horizontal="right"/>
    </xf>
    <xf numFmtId="167" fontId="23" fillId="0" borderId="33" xfId="0" applyNumberFormat="1" applyFont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center"/>
    </xf>
    <xf numFmtId="166" fontId="1" fillId="0" borderId="33" xfId="0" applyNumberFormat="1" applyFont="1" applyBorder="1" applyAlignment="1">
      <alignment horizontal="right"/>
    </xf>
    <xf numFmtId="166" fontId="1" fillId="0" borderId="34" xfId="0" applyNumberFormat="1" applyFont="1" applyBorder="1" applyAlignment="1">
      <alignment horizontal="right"/>
    </xf>
    <xf numFmtId="0" fontId="34" fillId="0" borderId="8" xfId="0" applyFont="1" applyBorder="1" applyAlignment="1">
      <alignment/>
    </xf>
    <xf numFmtId="167" fontId="23" fillId="0" borderId="67" xfId="0" applyNumberFormat="1" applyFont="1" applyBorder="1" applyAlignment="1">
      <alignment horizontal="left" wrapText="1"/>
    </xf>
    <xf numFmtId="49" fontId="7" fillId="0" borderId="67" xfId="0" applyNumberFormat="1" applyFont="1" applyFill="1" applyBorder="1" applyAlignment="1">
      <alignment horizontal="center"/>
    </xf>
    <xf numFmtId="165" fontId="1" fillId="0" borderId="67" xfId="20" applyNumberFormat="1" applyFont="1" applyFill="1" applyBorder="1" applyAlignment="1">
      <alignment horizontal="right"/>
      <protection/>
    </xf>
    <xf numFmtId="166" fontId="1" fillId="0" borderId="67" xfId="0" applyNumberFormat="1" applyFont="1" applyBorder="1" applyAlignment="1">
      <alignment horizontal="right"/>
    </xf>
    <xf numFmtId="166" fontId="1" fillId="0" borderId="68" xfId="0" applyNumberFormat="1" applyFont="1" applyBorder="1" applyAlignment="1">
      <alignment horizontal="right"/>
    </xf>
    <xf numFmtId="167" fontId="23" fillId="0" borderId="63" xfId="0" applyNumberFormat="1" applyFont="1" applyFill="1" applyBorder="1" applyAlignment="1">
      <alignment wrapText="1"/>
    </xf>
    <xf numFmtId="49" fontId="24" fillId="0" borderId="63" xfId="0" applyNumberFormat="1" applyFont="1" applyFill="1" applyBorder="1" applyAlignment="1">
      <alignment horizontal="center"/>
    </xf>
    <xf numFmtId="165" fontId="1" fillId="0" borderId="63" xfId="20" applyNumberFormat="1" applyFont="1" applyFill="1" applyBorder="1" applyAlignment="1">
      <alignment horizontal="right"/>
      <protection/>
    </xf>
    <xf numFmtId="166" fontId="1" fillId="0" borderId="63" xfId="0" applyNumberFormat="1" applyFont="1" applyFill="1" applyBorder="1" applyAlignment="1">
      <alignment horizontal="right"/>
    </xf>
    <xf numFmtId="166" fontId="1" fillId="0" borderId="66" xfId="0" applyNumberFormat="1" applyFont="1" applyFill="1" applyBorder="1" applyAlignment="1">
      <alignment horizontal="right"/>
    </xf>
    <xf numFmtId="167" fontId="23" fillId="0" borderId="33" xfId="0" applyNumberFormat="1" applyFont="1" applyFill="1" applyBorder="1" applyAlignment="1">
      <alignment wrapText="1"/>
    </xf>
    <xf numFmtId="49" fontId="24" fillId="0" borderId="33" xfId="0" applyNumberFormat="1" applyFont="1" applyFill="1" applyBorder="1" applyAlignment="1">
      <alignment horizontal="center"/>
    </xf>
    <xf numFmtId="166" fontId="1" fillId="0" borderId="33" xfId="0" applyNumberFormat="1" applyFont="1" applyFill="1" applyBorder="1" applyAlignment="1">
      <alignment horizontal="right"/>
    </xf>
    <xf numFmtId="166" fontId="1" fillId="0" borderId="34" xfId="0" applyNumberFormat="1" applyFont="1" applyFill="1" applyBorder="1" applyAlignment="1">
      <alignment horizontal="right"/>
    </xf>
    <xf numFmtId="0" fontId="23" fillId="0" borderId="33" xfId="0" applyNumberFormat="1" applyFont="1" applyFill="1" applyBorder="1" applyAlignment="1">
      <alignment wrapText="1"/>
    </xf>
    <xf numFmtId="0" fontId="23" fillId="0" borderId="50" xfId="0" applyNumberFormat="1" applyFont="1" applyFill="1" applyBorder="1" applyAlignment="1">
      <alignment wrapText="1"/>
    </xf>
    <xf numFmtId="0" fontId="1" fillId="0" borderId="69" xfId="0" applyFont="1" applyFill="1" applyBorder="1" applyAlignment="1">
      <alignment/>
    </xf>
    <xf numFmtId="0" fontId="23" fillId="0" borderId="67" xfId="0" applyNumberFormat="1" applyFont="1" applyFill="1" applyBorder="1" applyAlignment="1">
      <alignment wrapText="1"/>
    </xf>
    <xf numFmtId="49" fontId="24" fillId="0" borderId="67" xfId="0" applyNumberFormat="1" applyFont="1" applyFill="1" applyBorder="1" applyAlignment="1">
      <alignment horizontal="center"/>
    </xf>
    <xf numFmtId="165" fontId="1" fillId="0" borderId="12" xfId="20" applyNumberFormat="1" applyFont="1" applyFill="1" applyBorder="1" applyAlignment="1">
      <alignment horizontal="right"/>
      <protection/>
    </xf>
    <xf numFmtId="166" fontId="1" fillId="0" borderId="70" xfId="0" applyNumberFormat="1" applyFont="1" applyFill="1" applyBorder="1" applyAlignment="1">
      <alignment horizontal="right"/>
    </xf>
    <xf numFmtId="167" fontId="23" fillId="0" borderId="22" xfId="0" applyNumberFormat="1" applyFont="1" applyFill="1" applyBorder="1" applyAlignment="1">
      <alignment wrapText="1"/>
    </xf>
    <xf numFmtId="49" fontId="24" fillId="0" borderId="22" xfId="0" applyNumberFormat="1" applyFont="1" applyFill="1" applyBorder="1" applyAlignment="1">
      <alignment horizontal="center"/>
    </xf>
    <xf numFmtId="165" fontId="1" fillId="0" borderId="22" xfId="20" applyNumberFormat="1" applyFont="1" applyFill="1" applyBorder="1" applyAlignment="1">
      <alignment horizontal="right"/>
      <protection/>
    </xf>
    <xf numFmtId="166" fontId="1" fillId="0" borderId="22" xfId="0" applyNumberFormat="1" applyFont="1" applyFill="1" applyBorder="1" applyAlignment="1">
      <alignment horizontal="right"/>
    </xf>
    <xf numFmtId="166" fontId="1" fillId="0" borderId="35" xfId="0" applyNumberFormat="1" applyFont="1" applyFill="1" applyBorder="1" applyAlignment="1">
      <alignment horizontal="right"/>
    </xf>
    <xf numFmtId="167" fontId="23" fillId="0" borderId="67" xfId="0" applyNumberFormat="1" applyFont="1" applyFill="1" applyBorder="1" applyAlignment="1">
      <alignment wrapText="1"/>
    </xf>
    <xf numFmtId="166" fontId="1" fillId="0" borderId="14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horizontal="right"/>
    </xf>
    <xf numFmtId="49" fontId="24" fillId="0" borderId="21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right"/>
    </xf>
    <xf numFmtId="166" fontId="1" fillId="0" borderId="23" xfId="0" applyNumberFormat="1" applyFont="1" applyFill="1" applyBorder="1" applyAlignment="1">
      <alignment horizontal="right"/>
    </xf>
    <xf numFmtId="166" fontId="1" fillId="0" borderId="36" xfId="0" applyNumberFormat="1" applyFont="1" applyFill="1" applyBorder="1" applyAlignment="1">
      <alignment horizontal="right"/>
    </xf>
    <xf numFmtId="166" fontId="1" fillId="0" borderId="37" xfId="0" applyNumberFormat="1" applyFont="1" applyFill="1" applyBorder="1" applyAlignment="1">
      <alignment horizontal="right"/>
    </xf>
    <xf numFmtId="166" fontId="1" fillId="0" borderId="71" xfId="0" applyNumberFormat="1" applyFont="1" applyFill="1" applyBorder="1" applyAlignment="1">
      <alignment horizontal="right"/>
    </xf>
    <xf numFmtId="167" fontId="23" fillId="0" borderId="50" xfId="0" applyNumberFormat="1" applyFont="1" applyFill="1" applyBorder="1" applyAlignment="1">
      <alignment wrapText="1"/>
    </xf>
    <xf numFmtId="166" fontId="1" fillId="0" borderId="72" xfId="0" applyNumberFormat="1" applyFont="1" applyFill="1" applyBorder="1" applyAlignment="1">
      <alignment horizontal="right"/>
    </xf>
    <xf numFmtId="167" fontId="23" fillId="0" borderId="67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center"/>
    </xf>
    <xf numFmtId="166" fontId="1" fillId="0" borderId="57" xfId="0" applyNumberFormat="1" applyFont="1" applyFill="1" applyBorder="1" applyAlignment="1">
      <alignment horizontal="right"/>
    </xf>
    <xf numFmtId="166" fontId="1" fillId="0" borderId="58" xfId="0" applyNumberFormat="1" applyFont="1" applyFill="1" applyBorder="1" applyAlignment="1">
      <alignment horizontal="right"/>
    </xf>
    <xf numFmtId="165" fontId="1" fillId="0" borderId="63" xfId="0" applyNumberFormat="1" applyFont="1" applyFill="1" applyBorder="1" applyAlignment="1">
      <alignment horizontal="right"/>
    </xf>
    <xf numFmtId="0" fontId="0" fillId="0" borderId="33" xfId="0" applyBorder="1" applyAlignment="1">
      <alignment wrapText="1"/>
    </xf>
    <xf numFmtId="165" fontId="1" fillId="0" borderId="33" xfId="0" applyNumberFormat="1" applyFont="1" applyFill="1" applyBorder="1" applyAlignment="1">
      <alignment horizontal="right"/>
    </xf>
    <xf numFmtId="167" fontId="23" fillId="0" borderId="33" xfId="0" applyNumberFormat="1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3" xfId="0" applyFont="1" applyFill="1" applyBorder="1" applyAlignment="1">
      <alignment/>
    </xf>
    <xf numFmtId="0" fontId="23" fillId="0" borderId="33" xfId="0" applyFont="1" applyFill="1" applyBorder="1" applyAlignment="1">
      <alignment wrapText="1"/>
    </xf>
    <xf numFmtId="0" fontId="1" fillId="0" borderId="69" xfId="0" applyFont="1" applyBorder="1" applyAlignment="1">
      <alignment/>
    </xf>
    <xf numFmtId="0" fontId="23" fillId="0" borderId="12" xfId="0" applyFont="1" applyFill="1" applyBorder="1" applyAlignment="1">
      <alignment wrapText="1"/>
    </xf>
    <xf numFmtId="49" fontId="24" fillId="0" borderId="12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1" fillId="0" borderId="70" xfId="0" applyNumberFormat="1" applyFont="1" applyBorder="1" applyAlignment="1">
      <alignment horizontal="right"/>
    </xf>
    <xf numFmtId="0" fontId="23" fillId="0" borderId="22" xfId="0" applyFont="1" applyFill="1" applyBorder="1" applyAlignment="1">
      <alignment wrapText="1"/>
    </xf>
    <xf numFmtId="165" fontId="1" fillId="0" borderId="22" xfId="0" applyNumberFormat="1" applyFont="1" applyFill="1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65" fontId="1" fillId="0" borderId="21" xfId="0" applyNumberFormat="1" applyFont="1" applyFill="1" applyBorder="1" applyAlignment="1">
      <alignment horizontal="right"/>
    </xf>
    <xf numFmtId="165" fontId="1" fillId="0" borderId="36" xfId="0" applyNumberFormat="1" applyFont="1" applyFill="1" applyBorder="1" applyAlignment="1">
      <alignment horizontal="right"/>
    </xf>
    <xf numFmtId="165" fontId="1" fillId="0" borderId="36" xfId="20" applyNumberFormat="1" applyFont="1" applyFill="1" applyBorder="1" applyAlignment="1">
      <alignment horizontal="right"/>
      <protection/>
    </xf>
    <xf numFmtId="0" fontId="23" fillId="0" borderId="50" xfId="0" applyFont="1" applyFill="1" applyBorder="1" applyAlignment="1">
      <alignment wrapText="1"/>
    </xf>
    <xf numFmtId="49" fontId="7" fillId="0" borderId="50" xfId="0" applyNumberFormat="1" applyFont="1" applyFill="1" applyBorder="1" applyAlignment="1">
      <alignment horizontal="center"/>
    </xf>
    <xf numFmtId="165" fontId="1" fillId="0" borderId="50" xfId="20" applyNumberFormat="1" applyFont="1" applyFill="1" applyBorder="1" applyAlignment="1">
      <alignment horizontal="right"/>
      <protection/>
    </xf>
    <xf numFmtId="166" fontId="1" fillId="0" borderId="50" xfId="0" applyNumberFormat="1" applyFont="1" applyBorder="1" applyAlignment="1">
      <alignment horizontal="right"/>
    </xf>
    <xf numFmtId="166" fontId="1" fillId="0" borderId="73" xfId="0" applyNumberFormat="1" applyFont="1" applyBorder="1" applyAlignment="1">
      <alignment horizontal="right"/>
    </xf>
    <xf numFmtId="0" fontId="1" fillId="0" borderId="62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165" fontId="1" fillId="0" borderId="18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74" xfId="0" applyNumberFormat="1" applyFont="1" applyBorder="1" applyAlignment="1">
      <alignment horizontal="right"/>
    </xf>
    <xf numFmtId="0" fontId="37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37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22" applyFont="1" applyFill="1">
      <alignment/>
      <protection/>
    </xf>
    <xf numFmtId="0" fontId="1" fillId="0" borderId="0" xfId="22" applyFont="1" applyFill="1">
      <alignment/>
      <protection/>
    </xf>
    <xf numFmtId="0" fontId="10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 horizontal="centerContinuous"/>
      <protection/>
    </xf>
    <xf numFmtId="0" fontId="38" fillId="0" borderId="0" xfId="22" applyFont="1" applyFill="1" applyAlignment="1">
      <alignment horizontal="centerContinuous"/>
      <protection/>
    </xf>
    <xf numFmtId="0" fontId="10" fillId="0" borderId="0" xfId="22" applyFont="1" applyFill="1" applyAlignment="1">
      <alignment horizontal="centerContinuous"/>
      <protection/>
    </xf>
    <xf numFmtId="0" fontId="39" fillId="0" borderId="0" xfId="22" applyFont="1" applyFill="1" applyAlignment="1">
      <alignment horizontal="centerContinuous"/>
      <protection/>
    </xf>
    <xf numFmtId="0" fontId="1" fillId="0" borderId="0" xfId="22" applyFont="1" applyFill="1" applyAlignment="1">
      <alignment horizontal="centerContinuous"/>
      <protection/>
    </xf>
    <xf numFmtId="0" fontId="1" fillId="0" borderId="75" xfId="22" applyFont="1" applyFill="1" applyBorder="1">
      <alignment/>
      <protection/>
    </xf>
    <xf numFmtId="0" fontId="10" fillId="0" borderId="76" xfId="22" applyFont="1" applyFill="1" applyBorder="1" applyAlignment="1">
      <alignment horizontal="centerContinuous"/>
      <protection/>
    </xf>
    <xf numFmtId="0" fontId="10" fillId="0" borderId="77" xfId="22" applyFont="1" applyFill="1" applyBorder="1" applyAlignment="1">
      <alignment horizontal="centerContinuous"/>
      <protection/>
    </xf>
    <xf numFmtId="0" fontId="10" fillId="0" borderId="78" xfId="22" applyFont="1" applyFill="1" applyBorder="1" applyAlignment="1">
      <alignment horizontal="centerContinuous"/>
      <protection/>
    </xf>
    <xf numFmtId="0" fontId="10" fillId="0" borderId="79" xfId="22" applyFont="1" applyFill="1" applyBorder="1" applyAlignment="1">
      <alignment horizontal="centerContinuous"/>
      <protection/>
    </xf>
    <xf numFmtId="0" fontId="10" fillId="0" borderId="80" xfId="22" applyFont="1" applyFill="1" applyBorder="1" applyAlignment="1">
      <alignment horizontal="centerContinuous"/>
      <protection/>
    </xf>
    <xf numFmtId="0" fontId="10" fillId="0" borderId="81" xfId="22" applyFont="1" applyFill="1" applyBorder="1" applyAlignment="1">
      <alignment horizontal="centerContinuous"/>
      <protection/>
    </xf>
    <xf numFmtId="0" fontId="10" fillId="0" borderId="82" xfId="22" applyFont="1" applyFill="1" applyBorder="1" applyAlignment="1">
      <alignment horizontal="centerContinuous"/>
      <protection/>
    </xf>
    <xf numFmtId="0" fontId="10" fillId="0" borderId="83" xfId="22" applyFont="1" applyFill="1" applyBorder="1" applyAlignment="1">
      <alignment horizontal="center"/>
      <protection/>
    </xf>
    <xf numFmtId="0" fontId="1" fillId="0" borderId="84" xfId="22" applyFont="1" applyFill="1" applyBorder="1">
      <alignment/>
      <protection/>
    </xf>
    <xf numFmtId="3" fontId="15" fillId="0" borderId="8" xfId="22" applyNumberFormat="1" applyFont="1" applyFill="1" applyBorder="1" applyAlignment="1">
      <alignment horizontal="center"/>
      <protection/>
    </xf>
    <xf numFmtId="3" fontId="15" fillId="0" borderId="43" xfId="22" applyNumberFormat="1" applyFont="1" applyFill="1" applyBorder="1" applyAlignment="1">
      <alignment/>
      <protection/>
    </xf>
    <xf numFmtId="3" fontId="15" fillId="0" borderId="60" xfId="22" applyNumberFormat="1" applyFont="1" applyFill="1" applyBorder="1" applyAlignment="1">
      <alignment/>
      <protection/>
    </xf>
    <xf numFmtId="3" fontId="15" fillId="0" borderId="9" xfId="22" applyNumberFormat="1" applyFont="1" applyFill="1" applyBorder="1" applyAlignment="1">
      <alignment/>
      <protection/>
    </xf>
    <xf numFmtId="3" fontId="15" fillId="0" borderId="11" xfId="22" applyNumberFormat="1" applyFont="1" applyFill="1" applyBorder="1" applyAlignment="1">
      <alignment horizontal="center"/>
      <protection/>
    </xf>
    <xf numFmtId="3" fontId="15" fillId="0" borderId="11" xfId="22" applyNumberFormat="1" applyFont="1" applyFill="1" applyBorder="1" applyAlignment="1">
      <alignment/>
      <protection/>
    </xf>
    <xf numFmtId="3" fontId="15" fillId="0" borderId="85" xfId="22" applyNumberFormat="1" applyFont="1" applyFill="1" applyBorder="1" applyAlignment="1">
      <alignment horizontal="left"/>
      <protection/>
    </xf>
    <xf numFmtId="3" fontId="15" fillId="0" borderId="86" xfId="22" applyNumberFormat="1" applyFont="1" applyFill="1" applyBorder="1" applyAlignment="1">
      <alignment horizontal="center"/>
      <protection/>
    </xf>
    <xf numFmtId="0" fontId="10" fillId="0" borderId="62" xfId="22" applyFont="1" applyFill="1" applyBorder="1" applyAlignment="1">
      <alignment horizontal="centerContinuous"/>
      <protection/>
    </xf>
    <xf numFmtId="0" fontId="10" fillId="0" borderId="1" xfId="22" applyFont="1" applyFill="1" applyBorder="1" applyAlignment="1">
      <alignment horizontal="centerContinuous"/>
      <protection/>
    </xf>
    <xf numFmtId="0" fontId="10" fillId="0" borderId="19" xfId="22" applyFont="1" applyFill="1" applyBorder="1" applyAlignment="1">
      <alignment horizontal="centerContinuous"/>
      <protection/>
    </xf>
    <xf numFmtId="0" fontId="10" fillId="0" borderId="87" xfId="22" applyFont="1" applyFill="1" applyBorder="1" applyAlignment="1">
      <alignment horizontal="center"/>
      <protection/>
    </xf>
    <xf numFmtId="3" fontId="15" fillId="0" borderId="9" xfId="22" applyNumberFormat="1" applyFont="1" applyFill="1" applyBorder="1" applyAlignment="1">
      <alignment horizontal="center"/>
      <protection/>
    </xf>
    <xf numFmtId="3" fontId="15" fillId="0" borderId="88" xfId="22" applyNumberFormat="1" applyFont="1" applyFill="1" applyBorder="1" applyAlignment="1">
      <alignment horizontal="center"/>
      <protection/>
    </xf>
    <xf numFmtId="0" fontId="10" fillId="0" borderId="2" xfId="22" applyFont="1" applyFill="1" applyBorder="1" applyAlignment="1">
      <alignment horizontal="center"/>
      <protection/>
    </xf>
    <xf numFmtId="0" fontId="10" fillId="0" borderId="4" xfId="22" applyFont="1" applyFill="1" applyBorder="1" applyAlignment="1">
      <alignment horizontal="center"/>
      <protection/>
    </xf>
    <xf numFmtId="0" fontId="10" fillId="0" borderId="85" xfId="22" applyFont="1" applyFill="1" applyBorder="1" applyAlignment="1">
      <alignment horizontal="center"/>
      <protection/>
    </xf>
    <xf numFmtId="0" fontId="10" fillId="0" borderId="8" xfId="22" applyFont="1" applyFill="1" applyBorder="1" applyAlignment="1">
      <alignment horizontal="center"/>
      <protection/>
    </xf>
    <xf numFmtId="0" fontId="10" fillId="0" borderId="10" xfId="22" applyFont="1" applyFill="1" applyBorder="1" applyAlignment="1">
      <alignment horizontal="center"/>
      <protection/>
    </xf>
    <xf numFmtId="0" fontId="10" fillId="0" borderId="88" xfId="22" applyFont="1" applyFill="1" applyBorder="1" applyAlignment="1">
      <alignment horizontal="center"/>
      <protection/>
    </xf>
    <xf numFmtId="0" fontId="1" fillId="0" borderId="89" xfId="22" applyFont="1" applyFill="1" applyBorder="1">
      <alignment/>
      <protection/>
    </xf>
    <xf numFmtId="3" fontId="15" fillId="0" borderId="16" xfId="22" applyNumberFormat="1" applyFont="1" applyFill="1" applyBorder="1" applyAlignment="1">
      <alignment horizontal="center"/>
      <protection/>
    </xf>
    <xf numFmtId="3" fontId="15" fillId="0" borderId="17" xfId="22" applyNumberFormat="1" applyFont="1" applyFill="1" applyBorder="1" applyAlignment="1">
      <alignment horizontal="center"/>
      <protection/>
    </xf>
    <xf numFmtId="3" fontId="15" fillId="0" borderId="19" xfId="22" applyNumberFormat="1" applyFont="1" applyFill="1" applyBorder="1" applyAlignment="1">
      <alignment horizontal="center"/>
      <protection/>
    </xf>
    <xf numFmtId="3" fontId="15" fillId="0" borderId="74" xfId="22" applyNumberFormat="1" applyFont="1" applyFill="1" applyBorder="1" applyAlignment="1">
      <alignment horizontal="center"/>
      <protection/>
    </xf>
    <xf numFmtId="3" fontId="15" fillId="0" borderId="90" xfId="22" applyNumberFormat="1" applyFont="1" applyFill="1" applyBorder="1" applyAlignment="1">
      <alignment horizontal="center"/>
      <protection/>
    </xf>
    <xf numFmtId="0" fontId="10" fillId="0" borderId="16" xfId="22" applyFont="1" applyFill="1" applyBorder="1" applyAlignment="1">
      <alignment horizontal="center"/>
      <protection/>
    </xf>
    <xf numFmtId="0" fontId="10" fillId="0" borderId="18" xfId="22" applyFont="1" applyFill="1" applyBorder="1" applyAlignment="1">
      <alignment horizontal="center"/>
      <protection/>
    </xf>
    <xf numFmtId="0" fontId="10" fillId="0" borderId="74" xfId="22" applyFont="1" applyFill="1" applyBorder="1" applyAlignment="1">
      <alignment horizontal="center"/>
      <protection/>
    </xf>
    <xf numFmtId="0" fontId="10" fillId="0" borderId="91" xfId="22" applyFont="1" applyFill="1" applyBorder="1" applyAlignment="1">
      <alignment horizontal="center"/>
      <protection/>
    </xf>
    <xf numFmtId="0" fontId="1" fillId="0" borderId="92" xfId="22" applyFont="1" applyFill="1" applyBorder="1" applyAlignment="1">
      <alignment horizontal="center"/>
      <protection/>
    </xf>
    <xf numFmtId="0" fontId="41" fillId="0" borderId="16" xfId="22" applyFont="1" applyFill="1" applyBorder="1" applyAlignment="1">
      <alignment horizontal="center"/>
      <protection/>
    </xf>
    <xf numFmtId="0" fontId="41" fillId="0" borderId="17" xfId="22" applyFont="1" applyFill="1" applyBorder="1" applyAlignment="1">
      <alignment horizontal="center"/>
      <protection/>
    </xf>
    <xf numFmtId="0" fontId="41" fillId="0" borderId="19" xfId="22" applyFont="1" applyFill="1" applyBorder="1" applyAlignment="1">
      <alignment horizontal="center"/>
      <protection/>
    </xf>
    <xf numFmtId="0" fontId="41" fillId="0" borderId="16" xfId="22" applyFont="1" applyFill="1" applyBorder="1" applyAlignment="1">
      <alignment horizontal="center"/>
      <protection/>
    </xf>
    <xf numFmtId="0" fontId="41" fillId="0" borderId="74" xfId="22" applyFont="1" applyFill="1" applyBorder="1" applyAlignment="1">
      <alignment horizontal="center"/>
      <protection/>
    </xf>
    <xf numFmtId="0" fontId="41" fillId="0" borderId="90" xfId="22" applyFont="1" applyFill="1" applyBorder="1" applyAlignment="1">
      <alignment horizontal="center"/>
      <protection/>
    </xf>
    <xf numFmtId="0" fontId="41" fillId="0" borderId="18" xfId="22" applyFont="1" applyFill="1" applyBorder="1" applyAlignment="1">
      <alignment horizontal="center"/>
      <protection/>
    </xf>
    <xf numFmtId="0" fontId="41" fillId="0" borderId="74" xfId="22" applyFont="1" applyFill="1" applyBorder="1" applyAlignment="1">
      <alignment horizontal="center"/>
      <protection/>
    </xf>
    <xf numFmtId="0" fontId="41" fillId="0" borderId="91" xfId="22" applyFont="1" applyFill="1" applyBorder="1" applyAlignment="1">
      <alignment horizontal="center"/>
      <protection/>
    </xf>
    <xf numFmtId="0" fontId="6" fillId="0" borderId="93" xfId="22" applyFont="1" applyFill="1" applyBorder="1" applyAlignment="1">
      <alignment horizontal="left"/>
      <protection/>
    </xf>
    <xf numFmtId="4" fontId="1" fillId="0" borderId="2" xfId="22" applyNumberFormat="1" applyFont="1" applyFill="1" applyBorder="1">
      <alignment/>
      <protection/>
    </xf>
    <xf numFmtId="4" fontId="1" fillId="0" borderId="3" xfId="22" applyNumberFormat="1" applyFont="1" applyFill="1" applyBorder="1">
      <alignment/>
      <protection/>
    </xf>
    <xf numFmtId="3" fontId="1" fillId="0" borderId="3" xfId="22" applyNumberFormat="1" applyFont="1" applyFill="1" applyBorder="1">
      <alignment/>
      <protection/>
    </xf>
    <xf numFmtId="3" fontId="1" fillId="0" borderId="7" xfId="22" applyNumberFormat="1" applyFont="1" applyFill="1" applyBorder="1">
      <alignment/>
      <protection/>
    </xf>
    <xf numFmtId="4" fontId="1" fillId="0" borderId="8" xfId="22" applyNumberFormat="1" applyFont="1" applyFill="1" applyBorder="1">
      <alignment/>
      <protection/>
    </xf>
    <xf numFmtId="4" fontId="1" fillId="0" borderId="88" xfId="22" applyNumberFormat="1" applyFont="1" applyFill="1" applyBorder="1">
      <alignment/>
      <protection/>
    </xf>
    <xf numFmtId="4" fontId="1" fillId="0" borderId="86" xfId="22" applyNumberFormat="1" applyFont="1" applyFill="1" applyBorder="1">
      <alignment/>
      <protection/>
    </xf>
    <xf numFmtId="4" fontId="1" fillId="0" borderId="4" xfId="22" applyNumberFormat="1" applyFont="1" applyFill="1" applyBorder="1">
      <alignment/>
      <protection/>
    </xf>
    <xf numFmtId="4" fontId="1" fillId="0" borderId="85" xfId="22" applyNumberFormat="1" applyFont="1" applyFill="1" applyBorder="1">
      <alignment/>
      <protection/>
    </xf>
    <xf numFmtId="4" fontId="1" fillId="0" borderId="94" xfId="22" applyNumberFormat="1" applyFont="1" applyFill="1" applyBorder="1">
      <alignment/>
      <protection/>
    </xf>
    <xf numFmtId="0" fontId="10" fillId="0" borderId="95" xfId="22" applyFont="1" applyFill="1" applyBorder="1" applyAlignment="1">
      <alignment horizontal="left"/>
      <protection/>
    </xf>
    <xf numFmtId="4" fontId="6" fillId="0" borderId="69" xfId="22" applyNumberFormat="1" applyFont="1" applyFill="1" applyBorder="1">
      <alignment/>
      <protection/>
    </xf>
    <xf numFmtId="4" fontId="6" fillId="0" borderId="14" xfId="22" applyNumberFormat="1" applyFont="1" applyFill="1" applyBorder="1">
      <alignment/>
      <protection/>
    </xf>
    <xf numFmtId="3" fontId="6" fillId="0" borderId="14" xfId="22" applyNumberFormat="1" applyFont="1" applyFill="1" applyBorder="1">
      <alignment/>
      <protection/>
    </xf>
    <xf numFmtId="3" fontId="6" fillId="0" borderId="15" xfId="22" applyNumberFormat="1" applyFont="1" applyFill="1" applyBorder="1">
      <alignment/>
      <protection/>
    </xf>
    <xf numFmtId="4" fontId="6" fillId="0" borderId="96" xfId="22" applyNumberFormat="1" applyFont="1" applyFill="1" applyBorder="1">
      <alignment/>
      <protection/>
    </xf>
    <xf numFmtId="4" fontId="6" fillId="0" borderId="12" xfId="22" applyNumberFormat="1" applyFont="1" applyFill="1" applyBorder="1">
      <alignment/>
      <protection/>
    </xf>
    <xf numFmtId="4" fontId="6" fillId="0" borderId="70" xfId="22" applyNumberFormat="1" applyFont="1" applyFill="1" applyBorder="1">
      <alignment/>
      <protection/>
    </xf>
    <xf numFmtId="4" fontId="6" fillId="0" borderId="97" xfId="22" applyNumberFormat="1" applyFont="1" applyFill="1" applyBorder="1">
      <alignment/>
      <protection/>
    </xf>
    <xf numFmtId="4" fontId="1" fillId="0" borderId="8" xfId="22" applyNumberFormat="1" applyFont="1" applyFill="1" applyBorder="1">
      <alignment/>
      <protection/>
    </xf>
    <xf numFmtId="4" fontId="1" fillId="0" borderId="9" xfId="22" applyNumberFormat="1" applyFont="1" applyFill="1" applyBorder="1">
      <alignment/>
      <protection/>
    </xf>
    <xf numFmtId="3" fontId="1" fillId="0" borderId="9" xfId="22" applyNumberFormat="1" applyFont="1" applyFill="1" applyBorder="1">
      <alignment/>
      <protection/>
    </xf>
    <xf numFmtId="3" fontId="1" fillId="0" borderId="11" xfId="22" applyNumberFormat="1" applyFont="1" applyFill="1" applyBorder="1">
      <alignment/>
      <protection/>
    </xf>
    <xf numFmtId="4" fontId="1" fillId="0" borderId="10" xfId="22" applyNumberFormat="1" applyFont="1" applyFill="1" applyBorder="1">
      <alignment/>
      <protection/>
    </xf>
    <xf numFmtId="4" fontId="1" fillId="0" borderId="88" xfId="22" applyNumberFormat="1" applyFont="1" applyFill="1" applyBorder="1">
      <alignment/>
      <protection/>
    </xf>
    <xf numFmtId="4" fontId="1" fillId="0" borderId="87" xfId="22" applyNumberFormat="1" applyFont="1" applyFill="1" applyBorder="1">
      <alignment/>
      <protection/>
    </xf>
    <xf numFmtId="0" fontId="1" fillId="0" borderId="93" xfId="22" applyFont="1" applyFill="1" applyBorder="1">
      <alignment/>
      <protection/>
    </xf>
    <xf numFmtId="0" fontId="1" fillId="0" borderId="92" xfId="22" applyFont="1" applyFill="1" applyBorder="1" applyAlignment="1">
      <alignment horizontal="left"/>
      <protection/>
    </xf>
    <xf numFmtId="4" fontId="1" fillId="0" borderId="16" xfId="22" applyNumberFormat="1" applyFont="1" applyFill="1" applyBorder="1">
      <alignment/>
      <protection/>
    </xf>
    <xf numFmtId="4" fontId="1" fillId="0" borderId="17" xfId="22" applyNumberFormat="1" applyFont="1" applyFill="1" applyBorder="1">
      <alignment/>
      <protection/>
    </xf>
    <xf numFmtId="3" fontId="1" fillId="0" borderId="17" xfId="22" applyNumberFormat="1" applyFont="1" applyFill="1" applyBorder="1">
      <alignment/>
      <protection/>
    </xf>
    <xf numFmtId="3" fontId="1" fillId="0" borderId="19" xfId="22" applyNumberFormat="1" applyFont="1" applyFill="1" applyBorder="1">
      <alignment/>
      <protection/>
    </xf>
    <xf numFmtId="4" fontId="1" fillId="0" borderId="90" xfId="22" applyNumberFormat="1" applyFont="1" applyFill="1" applyBorder="1">
      <alignment/>
      <protection/>
    </xf>
    <xf numFmtId="4" fontId="1" fillId="0" borderId="18" xfId="22" applyNumberFormat="1" applyFont="1" applyFill="1" applyBorder="1">
      <alignment/>
      <protection/>
    </xf>
    <xf numFmtId="4" fontId="1" fillId="0" borderId="74" xfId="22" applyNumberFormat="1" applyFont="1" applyFill="1" applyBorder="1">
      <alignment/>
      <protection/>
    </xf>
    <xf numFmtId="4" fontId="1" fillId="0" borderId="91" xfId="22" applyNumberFormat="1" applyFont="1" applyFill="1" applyBorder="1">
      <alignment/>
      <protection/>
    </xf>
    <xf numFmtId="0" fontId="1" fillId="0" borderId="84" xfId="22" applyFont="1" applyFill="1" applyBorder="1">
      <alignment/>
      <protection/>
    </xf>
    <xf numFmtId="0" fontId="6" fillId="0" borderId="95" xfId="22" applyFont="1" applyFill="1" applyBorder="1">
      <alignment/>
      <protection/>
    </xf>
    <xf numFmtId="4" fontId="6" fillId="0" borderId="15" xfId="22" applyNumberFormat="1" applyFont="1" applyFill="1" applyBorder="1">
      <alignment/>
      <protection/>
    </xf>
    <xf numFmtId="4" fontId="6" fillId="0" borderId="98" xfId="22" applyNumberFormat="1" applyFont="1" applyFill="1" applyBorder="1">
      <alignment/>
      <protection/>
    </xf>
    <xf numFmtId="0" fontId="1" fillId="0" borderId="95" xfId="22" applyFont="1" applyFill="1" applyBorder="1">
      <alignment/>
      <protection/>
    </xf>
    <xf numFmtId="4" fontId="1" fillId="0" borderId="69" xfId="22" applyNumberFormat="1" applyFont="1" applyFill="1" applyBorder="1">
      <alignment/>
      <protection/>
    </xf>
    <xf numFmtId="4" fontId="1" fillId="0" borderId="14" xfId="22" applyNumberFormat="1" applyFont="1" applyFill="1" applyBorder="1">
      <alignment/>
      <protection/>
    </xf>
    <xf numFmtId="3" fontId="1" fillId="0" borderId="14" xfId="22" applyNumberFormat="1" applyFont="1" applyFill="1" applyBorder="1">
      <alignment/>
      <protection/>
    </xf>
    <xf numFmtId="3" fontId="1" fillId="0" borderId="15" xfId="22" applyNumberFormat="1" applyFont="1" applyFill="1" applyBorder="1">
      <alignment/>
      <protection/>
    </xf>
    <xf numFmtId="4" fontId="1" fillId="0" borderId="96" xfId="22" applyNumberFormat="1" applyFont="1" applyFill="1" applyBorder="1">
      <alignment/>
      <protection/>
    </xf>
    <xf numFmtId="4" fontId="1" fillId="0" borderId="69" xfId="22" applyNumberFormat="1" applyFont="1" applyFill="1" applyBorder="1">
      <alignment/>
      <protection/>
    </xf>
    <xf numFmtId="4" fontId="1" fillId="0" borderId="12" xfId="22" applyNumberFormat="1" applyFont="1" applyFill="1" applyBorder="1">
      <alignment/>
      <protection/>
    </xf>
    <xf numFmtId="4" fontId="1" fillId="0" borderId="70" xfId="22" applyNumberFormat="1" applyFont="1" applyFill="1" applyBorder="1">
      <alignment/>
      <protection/>
    </xf>
    <xf numFmtId="4" fontId="1" fillId="0" borderId="97" xfId="22" applyNumberFormat="1" applyFont="1" applyFill="1" applyBorder="1">
      <alignment/>
      <protection/>
    </xf>
    <xf numFmtId="0" fontId="7" fillId="0" borderId="99" xfId="22" applyFont="1" applyFill="1" applyBorder="1" applyAlignment="1">
      <alignment vertical="top"/>
      <protection/>
    </xf>
    <xf numFmtId="0" fontId="1" fillId="0" borderId="99" xfId="22" applyFont="1" applyFill="1" applyBorder="1" applyAlignment="1">
      <alignment horizontal="left" wrapText="1" shrinkToFit="1"/>
      <protection/>
    </xf>
    <xf numFmtId="0" fontId="1" fillId="0" borderId="100" xfId="22" applyFont="1" applyFill="1" applyBorder="1">
      <alignment/>
      <protection/>
    </xf>
    <xf numFmtId="0" fontId="1" fillId="0" borderId="101" xfId="22" applyFont="1" applyFill="1" applyBorder="1" applyAlignment="1">
      <alignment horizontal="left"/>
      <protection/>
    </xf>
    <xf numFmtId="4" fontId="1" fillId="0" borderId="102" xfId="22" applyNumberFormat="1" applyFont="1" applyFill="1" applyBorder="1">
      <alignment/>
      <protection/>
    </xf>
    <xf numFmtId="4" fontId="1" fillId="0" borderId="103" xfId="22" applyNumberFormat="1" applyFont="1" applyFill="1" applyBorder="1">
      <alignment/>
      <protection/>
    </xf>
    <xf numFmtId="3" fontId="1" fillId="0" borderId="103" xfId="22" applyNumberFormat="1" applyFont="1" applyFill="1" applyBorder="1">
      <alignment/>
      <protection/>
    </xf>
    <xf numFmtId="3" fontId="1" fillId="0" borderId="104" xfId="22" applyNumberFormat="1" applyFont="1" applyFill="1" applyBorder="1">
      <alignment/>
      <protection/>
    </xf>
    <xf numFmtId="4" fontId="1" fillId="0" borderId="105" xfId="22" applyNumberFormat="1" applyFont="1" applyFill="1" applyBorder="1">
      <alignment/>
      <protection/>
    </xf>
    <xf numFmtId="4" fontId="1" fillId="0" borderId="102" xfId="22" applyNumberFormat="1" applyFont="1" applyFill="1" applyBorder="1">
      <alignment/>
      <protection/>
    </xf>
    <xf numFmtId="4" fontId="1" fillId="0" borderId="106" xfId="22" applyNumberFormat="1" applyFont="1" applyFill="1" applyBorder="1">
      <alignment/>
      <protection/>
    </xf>
    <xf numFmtId="4" fontId="1" fillId="0" borderId="107" xfId="22" applyNumberFormat="1" applyFont="1" applyFill="1" applyBorder="1">
      <alignment/>
      <protection/>
    </xf>
    <xf numFmtId="4" fontId="1" fillId="0" borderId="108" xfId="22" applyNumberFormat="1" applyFont="1" applyFill="1" applyBorder="1">
      <alignment/>
      <protection/>
    </xf>
    <xf numFmtId="0" fontId="1" fillId="0" borderId="95" xfId="22" applyFont="1" applyFill="1" applyBorder="1" applyAlignment="1">
      <alignment horizontal="left"/>
      <protection/>
    </xf>
    <xf numFmtId="4" fontId="1" fillId="0" borderId="12" xfId="22" applyNumberFormat="1" applyFont="1" applyFill="1" applyBorder="1">
      <alignment/>
      <protection/>
    </xf>
    <xf numFmtId="4" fontId="1" fillId="0" borderId="70" xfId="22" applyNumberFormat="1" applyFont="1" applyFill="1" applyBorder="1">
      <alignment/>
      <protection/>
    </xf>
    <xf numFmtId="0" fontId="1" fillId="0" borderId="93" xfId="22" applyFont="1" applyFill="1" applyBorder="1" applyAlignment="1">
      <alignment horizontal="left"/>
      <protection/>
    </xf>
    <xf numFmtId="0" fontId="10" fillId="0" borderId="109" xfId="22" applyFont="1" applyFill="1" applyBorder="1" applyAlignment="1">
      <alignment vertical="center"/>
      <protection/>
    </xf>
    <xf numFmtId="4" fontId="10" fillId="0" borderId="24" xfId="22" applyNumberFormat="1" applyFont="1" applyFill="1" applyBorder="1" applyAlignment="1">
      <alignment vertical="center"/>
      <protection/>
    </xf>
    <xf numFmtId="4" fontId="10" fillId="0" borderId="25" xfId="22" applyNumberFormat="1" applyFont="1" applyFill="1" applyBorder="1" applyAlignment="1">
      <alignment vertical="center"/>
      <protection/>
    </xf>
    <xf numFmtId="3" fontId="10" fillId="0" borderId="25" xfId="22" applyNumberFormat="1" applyFont="1" applyFill="1" applyBorder="1" applyAlignment="1">
      <alignment vertical="center"/>
      <protection/>
    </xf>
    <xf numFmtId="3" fontId="10" fillId="0" borderId="28" xfId="22" applyNumberFormat="1" applyFont="1" applyFill="1" applyBorder="1" applyAlignment="1">
      <alignment vertical="center"/>
      <protection/>
    </xf>
    <xf numFmtId="4" fontId="10" fillId="0" borderId="110" xfId="22" applyNumberFormat="1" applyFont="1" applyFill="1" applyBorder="1" applyAlignment="1">
      <alignment vertical="center"/>
      <protection/>
    </xf>
    <xf numFmtId="4" fontId="10" fillId="0" borderId="26" xfId="22" applyNumberFormat="1" applyFont="1" applyFill="1" applyBorder="1" applyAlignment="1">
      <alignment vertical="center"/>
      <protection/>
    </xf>
    <xf numFmtId="4" fontId="10" fillId="0" borderId="30" xfId="22" applyNumberFormat="1" applyFont="1" applyFill="1" applyBorder="1" applyAlignment="1">
      <alignment vertical="center"/>
      <protection/>
    </xf>
    <xf numFmtId="4" fontId="10" fillId="0" borderId="111" xfId="22" applyNumberFormat="1" applyFont="1" applyFill="1" applyBorder="1" applyAlignment="1">
      <alignment vertical="center"/>
      <protection/>
    </xf>
    <xf numFmtId="0" fontId="1" fillId="0" borderId="109" xfId="22" applyFont="1" applyFill="1" applyBorder="1">
      <alignment/>
      <protection/>
    </xf>
    <xf numFmtId="4" fontId="1" fillId="0" borderId="24" xfId="22" applyNumberFormat="1" applyFont="1" applyFill="1" applyBorder="1">
      <alignment/>
      <protection/>
    </xf>
    <xf numFmtId="4" fontId="1" fillId="0" borderId="25" xfId="22" applyNumberFormat="1" applyFont="1" applyFill="1" applyBorder="1">
      <alignment/>
      <protection/>
    </xf>
    <xf numFmtId="3" fontId="1" fillId="0" borderId="25" xfId="22" applyNumberFormat="1" applyFont="1" applyFill="1" applyBorder="1">
      <alignment/>
      <protection/>
    </xf>
    <xf numFmtId="3" fontId="1" fillId="0" borderId="28" xfId="22" applyNumberFormat="1" applyFont="1" applyFill="1" applyBorder="1">
      <alignment/>
      <protection/>
    </xf>
    <xf numFmtId="4" fontId="1" fillId="0" borderId="110" xfId="22" applyNumberFormat="1" applyFont="1" applyFill="1" applyBorder="1">
      <alignment/>
      <protection/>
    </xf>
    <xf numFmtId="4" fontId="1" fillId="0" borderId="26" xfId="22" applyNumberFormat="1" applyFont="1" applyFill="1" applyBorder="1">
      <alignment/>
      <protection/>
    </xf>
    <xf numFmtId="4" fontId="1" fillId="0" borderId="30" xfId="22" applyNumberFormat="1" applyFont="1" applyFill="1" applyBorder="1">
      <alignment/>
      <protection/>
    </xf>
    <xf numFmtId="4" fontId="1" fillId="0" borderId="111" xfId="22" applyNumberFormat="1" applyFont="1" applyFill="1" applyBorder="1">
      <alignment/>
      <protection/>
    </xf>
    <xf numFmtId="0" fontId="10" fillId="0" borderId="112" xfId="22" applyFont="1" applyFill="1" applyBorder="1" applyAlignment="1">
      <alignment horizontal="left"/>
      <protection/>
    </xf>
    <xf numFmtId="4" fontId="6" fillId="0" borderId="41" xfId="22" applyNumberFormat="1" applyFont="1" applyFill="1" applyBorder="1">
      <alignment/>
      <protection/>
    </xf>
    <xf numFmtId="4" fontId="6" fillId="0" borderId="60" xfId="22" applyNumberFormat="1" applyFont="1" applyFill="1" applyBorder="1">
      <alignment/>
      <protection/>
    </xf>
    <xf numFmtId="3" fontId="6" fillId="0" borderId="60" xfId="22" applyNumberFormat="1" applyFont="1" applyFill="1" applyBorder="1">
      <alignment/>
      <protection/>
    </xf>
    <xf numFmtId="3" fontId="6" fillId="0" borderId="61" xfId="22" applyNumberFormat="1" applyFont="1" applyFill="1" applyBorder="1">
      <alignment/>
      <protection/>
    </xf>
    <xf numFmtId="4" fontId="15" fillId="0" borderId="113" xfId="22" applyNumberFormat="1" applyFont="1" applyFill="1" applyBorder="1">
      <alignment/>
      <protection/>
    </xf>
    <xf numFmtId="4" fontId="6" fillId="0" borderId="42" xfId="22" applyNumberFormat="1" applyFont="1" applyFill="1" applyBorder="1">
      <alignment/>
      <protection/>
    </xf>
    <xf numFmtId="4" fontId="6" fillId="0" borderId="5" xfId="22" applyNumberFormat="1" applyFont="1" applyFill="1" applyBorder="1">
      <alignment/>
      <protection/>
    </xf>
    <xf numFmtId="4" fontId="6" fillId="0" borderId="114" xfId="22" applyNumberFormat="1" applyFont="1" applyFill="1" applyBorder="1">
      <alignment/>
      <protection/>
    </xf>
    <xf numFmtId="0" fontId="10" fillId="0" borderId="115" xfId="22" applyFont="1" applyFill="1" applyBorder="1" applyAlignment="1">
      <alignment horizontal="left"/>
      <protection/>
    </xf>
    <xf numFmtId="4" fontId="6" fillId="0" borderId="116" xfId="22" applyNumberFormat="1" applyFont="1" applyFill="1" applyBorder="1">
      <alignment/>
      <protection/>
    </xf>
    <xf numFmtId="4" fontId="6" fillId="0" borderId="117" xfId="22" applyNumberFormat="1" applyFont="1" applyFill="1" applyBorder="1">
      <alignment/>
      <protection/>
    </xf>
    <xf numFmtId="3" fontId="6" fillId="0" borderId="117" xfId="22" applyNumberFormat="1" applyFont="1" applyFill="1" applyBorder="1">
      <alignment/>
      <protection/>
    </xf>
    <xf numFmtId="3" fontId="6" fillId="0" borderId="46" xfId="22" applyNumberFormat="1" applyFont="1" applyFill="1" applyBorder="1">
      <alignment/>
      <protection/>
    </xf>
    <xf numFmtId="4" fontId="6" fillId="0" borderId="118" xfId="22" applyNumberFormat="1" applyFont="1" applyFill="1" applyBorder="1">
      <alignment/>
      <protection/>
    </xf>
    <xf numFmtId="4" fontId="6" fillId="0" borderId="119" xfId="22" applyNumberFormat="1" applyFont="1" applyFill="1" applyBorder="1">
      <alignment/>
      <protection/>
    </xf>
    <xf numFmtId="4" fontId="6" fillId="0" borderId="120" xfId="22" applyNumberFormat="1" applyFont="1" applyFill="1" applyBorder="1">
      <alignment/>
      <protection/>
    </xf>
    <xf numFmtId="4" fontId="6" fillId="0" borderId="121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0" fontId="1" fillId="0" borderId="122" xfId="22" applyFont="1" applyFill="1" applyBorder="1">
      <alignment/>
      <protection/>
    </xf>
    <xf numFmtId="4" fontId="1" fillId="0" borderId="104" xfId="22" applyNumberFormat="1" applyFont="1" applyFill="1" applyBorder="1">
      <alignment/>
      <protection/>
    </xf>
    <xf numFmtId="4" fontId="1" fillId="0" borderId="106" xfId="22" applyNumberFormat="1" applyFont="1" applyFill="1" applyBorder="1">
      <alignment/>
      <protection/>
    </xf>
    <xf numFmtId="4" fontId="1" fillId="0" borderId="107" xfId="22" applyNumberFormat="1" applyFont="1" applyFill="1" applyBorder="1">
      <alignment/>
      <protection/>
    </xf>
    <xf numFmtId="0" fontId="7" fillId="0" borderId="89" xfId="22" applyFont="1" applyFill="1" applyBorder="1">
      <alignment/>
      <protection/>
    </xf>
    <xf numFmtId="0" fontId="6" fillId="0" borderId="75" xfId="22" applyFont="1" applyFill="1" applyBorder="1" applyAlignment="1">
      <alignment horizontal="center"/>
      <protection/>
    </xf>
    <xf numFmtId="4" fontId="1" fillId="0" borderId="123" xfId="22" applyNumberFormat="1" applyFont="1" applyFill="1" applyBorder="1">
      <alignment/>
      <protection/>
    </xf>
    <xf numFmtId="3" fontId="1" fillId="0" borderId="123" xfId="22" applyNumberFormat="1" applyFont="1" applyFill="1" applyBorder="1">
      <alignment/>
      <protection/>
    </xf>
    <xf numFmtId="3" fontId="1" fillId="0" borderId="82" xfId="22" applyNumberFormat="1" applyFont="1" applyFill="1" applyBorder="1">
      <alignment/>
      <protection/>
    </xf>
    <xf numFmtId="4" fontId="1" fillId="0" borderId="79" xfId="22" applyNumberFormat="1" applyFont="1" applyFill="1" applyBorder="1">
      <alignment/>
      <protection/>
    </xf>
    <xf numFmtId="4" fontId="1" fillId="0" borderId="124" xfId="22" applyNumberFormat="1" applyFont="1" applyFill="1" applyBorder="1">
      <alignment/>
      <protection/>
    </xf>
    <xf numFmtId="4" fontId="1" fillId="0" borderId="125" xfId="22" applyNumberFormat="1" applyFont="1" applyFill="1" applyBorder="1">
      <alignment/>
      <protection/>
    </xf>
    <xf numFmtId="4" fontId="1" fillId="0" borderId="126" xfId="22" applyNumberFormat="1" applyFont="1" applyFill="1" applyBorder="1">
      <alignment/>
      <protection/>
    </xf>
    <xf numFmtId="4" fontId="1" fillId="0" borderId="83" xfId="22" applyNumberFormat="1" applyFont="1" applyFill="1" applyBorder="1">
      <alignment/>
      <protection/>
    </xf>
    <xf numFmtId="0" fontId="5" fillId="0" borderId="84" xfId="22" applyFont="1" applyFill="1" applyBorder="1" applyAlignment="1">
      <alignment horizontal="center"/>
      <protection/>
    </xf>
    <xf numFmtId="4" fontId="5" fillId="0" borderId="9" xfId="22" applyNumberFormat="1" applyFont="1" applyFill="1" applyBorder="1">
      <alignment/>
      <protection/>
    </xf>
    <xf numFmtId="4" fontId="6" fillId="0" borderId="9" xfId="22" applyNumberFormat="1" applyFont="1" applyFill="1" applyBorder="1">
      <alignment/>
      <protection/>
    </xf>
    <xf numFmtId="3" fontId="5" fillId="0" borderId="9" xfId="22" applyNumberFormat="1" applyFont="1" applyFill="1" applyBorder="1">
      <alignment/>
      <protection/>
    </xf>
    <xf numFmtId="3" fontId="5" fillId="0" borderId="11" xfId="22" applyNumberFormat="1" applyFont="1" applyFill="1" applyBorder="1">
      <alignment/>
      <protection/>
    </xf>
    <xf numFmtId="4" fontId="15" fillId="0" borderId="86" xfId="22" applyNumberFormat="1" applyFont="1" applyFill="1" applyBorder="1">
      <alignment/>
      <protection/>
    </xf>
    <xf numFmtId="4" fontId="5" fillId="0" borderId="8" xfId="22" applyNumberFormat="1" applyFont="1" applyFill="1" applyBorder="1">
      <alignment/>
      <protection/>
    </xf>
    <xf numFmtId="4" fontId="6" fillId="0" borderId="10" xfId="22" applyNumberFormat="1" applyFont="1" applyFill="1" applyBorder="1">
      <alignment/>
      <protection/>
    </xf>
    <xf numFmtId="4" fontId="5" fillId="0" borderId="88" xfId="22" applyNumberFormat="1" applyFont="1" applyFill="1" applyBorder="1">
      <alignment/>
      <protection/>
    </xf>
    <xf numFmtId="4" fontId="5" fillId="0" borderId="87" xfId="22" applyNumberFormat="1" applyFont="1" applyFill="1" applyBorder="1">
      <alignment/>
      <protection/>
    </xf>
    <xf numFmtId="0" fontId="1" fillId="0" borderId="127" xfId="22" applyFont="1" applyFill="1" applyBorder="1">
      <alignment/>
      <protection/>
    </xf>
    <xf numFmtId="4" fontId="1" fillId="0" borderId="128" xfId="22" applyNumberFormat="1" applyFont="1" applyFill="1" applyBorder="1">
      <alignment/>
      <protection/>
    </xf>
    <xf numFmtId="3" fontId="1" fillId="0" borderId="128" xfId="22" applyNumberFormat="1" applyFont="1" applyFill="1" applyBorder="1">
      <alignment/>
      <protection/>
    </xf>
    <xf numFmtId="3" fontId="1" fillId="0" borderId="129" xfId="22" applyNumberFormat="1" applyFont="1" applyFill="1" applyBorder="1">
      <alignment/>
      <protection/>
    </xf>
    <xf numFmtId="3" fontId="1" fillId="0" borderId="130" xfId="22" applyNumberFormat="1" applyFont="1" applyFill="1" applyBorder="1">
      <alignment/>
      <protection/>
    </xf>
    <xf numFmtId="4" fontId="1" fillId="0" borderId="131" xfId="22" applyNumberFormat="1" applyFont="1" applyFill="1" applyBorder="1">
      <alignment/>
      <protection/>
    </xf>
    <xf numFmtId="4" fontId="1" fillId="0" borderId="132" xfId="22" applyNumberFormat="1" applyFont="1" applyFill="1" applyBorder="1">
      <alignment/>
      <protection/>
    </xf>
    <xf numFmtId="4" fontId="1" fillId="0" borderId="130" xfId="22" applyNumberFormat="1" applyFont="1" applyFill="1" applyBorder="1">
      <alignment/>
      <protection/>
    </xf>
    <xf numFmtId="4" fontId="1" fillId="0" borderId="133" xfId="22" applyNumberFormat="1" applyFont="1" applyFill="1" applyBorder="1">
      <alignment/>
      <protection/>
    </xf>
    <xf numFmtId="4" fontId="1" fillId="0" borderId="134" xfId="22" applyNumberFormat="1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4" fontId="1" fillId="0" borderId="0" xfId="22" applyNumberFormat="1" applyFont="1" applyFill="1" applyBorder="1">
      <alignment/>
      <protection/>
    </xf>
    <xf numFmtId="3" fontId="1" fillId="0" borderId="0" xfId="22" applyNumberFormat="1" applyFont="1" applyFill="1" applyBorder="1">
      <alignment/>
      <protection/>
    </xf>
    <xf numFmtId="0" fontId="15" fillId="0" borderId="75" xfId="22" applyFont="1" applyFill="1" applyBorder="1" applyAlignment="1">
      <alignment horizontal="left"/>
      <protection/>
    </xf>
    <xf numFmtId="4" fontId="1" fillId="0" borderId="79" xfId="22" applyNumberFormat="1" applyFont="1" applyFill="1" applyBorder="1">
      <alignment/>
      <protection/>
    </xf>
    <xf numFmtId="0" fontId="15" fillId="0" borderId="84" xfId="22" applyFont="1" applyFill="1" applyBorder="1" applyAlignment="1">
      <alignment horizontal="left"/>
      <protection/>
    </xf>
    <xf numFmtId="4" fontId="1" fillId="0" borderId="86" xfId="22" applyNumberFormat="1" applyFont="1" applyFill="1" applyBorder="1">
      <alignment/>
      <protection/>
    </xf>
    <xf numFmtId="4" fontId="1" fillId="0" borderId="10" xfId="22" applyNumberFormat="1" applyFont="1" applyFill="1" applyBorder="1">
      <alignment/>
      <protection/>
    </xf>
    <xf numFmtId="0" fontId="15" fillId="0" borderId="127" xfId="22" applyFont="1" applyFill="1" applyBorder="1" applyAlignment="1">
      <alignment horizontal="left"/>
      <protection/>
    </xf>
    <xf numFmtId="4" fontId="1" fillId="0" borderId="131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4" fontId="1" fillId="0" borderId="135" xfId="22" applyNumberFormat="1" applyFont="1" applyFill="1" applyBorder="1">
      <alignment/>
      <protection/>
    </xf>
    <xf numFmtId="0" fontId="10" fillId="0" borderId="84" xfId="22" applyFont="1" applyFill="1" applyBorder="1" applyAlignment="1">
      <alignment horizontal="left"/>
      <protection/>
    </xf>
    <xf numFmtId="4" fontId="1" fillId="0" borderId="136" xfId="22" applyNumberFormat="1" applyFont="1" applyFill="1" applyBorder="1">
      <alignment/>
      <protection/>
    </xf>
    <xf numFmtId="0" fontId="10" fillId="0" borderId="127" xfId="22" applyFont="1" applyFill="1" applyBorder="1" applyAlignment="1">
      <alignment horizontal="left"/>
      <protection/>
    </xf>
    <xf numFmtId="4" fontId="1" fillId="0" borderId="137" xfId="22" applyNumberFormat="1" applyFont="1" applyFill="1" applyBorder="1">
      <alignment/>
      <protection/>
    </xf>
    <xf numFmtId="0" fontId="42" fillId="0" borderId="0" xfId="22" applyFont="1" applyFill="1" applyAlignment="1">
      <alignment horizontal="center"/>
      <protection/>
    </xf>
    <xf numFmtId="0" fontId="42" fillId="0" borderId="0" xfId="22" applyFont="1" applyFill="1" applyBorder="1">
      <alignment/>
      <protection/>
    </xf>
    <xf numFmtId="0" fontId="10" fillId="0" borderId="0" xfId="22" applyFont="1" applyFill="1" applyBorder="1" applyAlignment="1">
      <alignment/>
      <protection/>
    </xf>
    <xf numFmtId="0" fontId="42" fillId="0" borderId="0" xfId="22" applyFont="1" applyFill="1">
      <alignment/>
      <protection/>
    </xf>
    <xf numFmtId="0" fontId="43" fillId="0" borderId="0" xfId="22" applyFont="1" applyFill="1" applyAlignment="1">
      <alignment horizontal="center"/>
      <protection/>
    </xf>
    <xf numFmtId="0" fontId="43" fillId="0" borderId="0" xfId="22" applyFont="1" applyFill="1" applyBorder="1">
      <alignment/>
      <protection/>
    </xf>
    <xf numFmtId="0" fontId="43" fillId="0" borderId="0" xfId="22" applyFont="1" applyFill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left"/>
      <protection/>
    </xf>
    <xf numFmtId="0" fontId="6" fillId="0" borderId="0" xfId="22" applyFont="1" applyFill="1" applyBorder="1">
      <alignment/>
      <protection/>
    </xf>
    <xf numFmtId="0" fontId="29" fillId="0" borderId="0" xfId="22" applyFont="1" applyFill="1">
      <alignment/>
      <protection/>
    </xf>
    <xf numFmtId="0" fontId="45" fillId="0" borderId="0" xfId="22" applyFont="1" applyFill="1">
      <alignment/>
      <protection/>
    </xf>
    <xf numFmtId="0" fontId="45" fillId="0" borderId="0" xfId="22" applyFont="1" applyFill="1" applyBorder="1">
      <alignment/>
      <protection/>
    </xf>
    <xf numFmtId="0" fontId="0" fillId="0" borderId="0" xfId="22" applyFont="1" applyFill="1">
      <alignment/>
      <protection/>
    </xf>
    <xf numFmtId="0" fontId="29" fillId="0" borderId="0" xfId="22" applyFont="1" applyFill="1" applyBorder="1">
      <alignment/>
      <protection/>
    </xf>
    <xf numFmtId="0" fontId="29" fillId="0" borderId="0" xfId="22" applyFont="1" applyFill="1">
      <alignment/>
      <protection/>
    </xf>
    <xf numFmtId="0" fontId="29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9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 horizontal="right"/>
    </xf>
    <xf numFmtId="0" fontId="1" fillId="0" borderId="1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4" fillId="0" borderId="40" xfId="0" applyNumberFormat="1" applyFont="1" applyFill="1" applyBorder="1" applyAlignment="1">
      <alignment horizontal="centerContinuous"/>
    </xf>
    <xf numFmtId="3" fontId="1" fillId="0" borderId="7" xfId="0" applyNumberFormat="1" applyFont="1" applyFill="1" applyBorder="1" applyAlignment="1">
      <alignment horizontal="centerContinuous"/>
    </xf>
    <xf numFmtId="0" fontId="14" fillId="0" borderId="4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2" fillId="0" borderId="86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3" fontId="14" fillId="0" borderId="13" xfId="0" applyNumberFormat="1" applyFont="1" applyFill="1" applyBorder="1" applyAlignment="1">
      <alignment horizontal="centerContinuous"/>
    </xf>
    <xf numFmtId="3" fontId="10" fillId="0" borderId="15" xfId="0" applyNumberFormat="1" applyFont="1" applyFill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8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02" xfId="0" applyNumberFormat="1" applyFont="1" applyBorder="1" applyAlignment="1">
      <alignment horizontal="center"/>
    </xf>
    <xf numFmtId="3" fontId="1" fillId="0" borderId="106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39" xfId="0" applyFont="1" applyBorder="1" applyAlignment="1">
      <alignment horizontal="center"/>
    </xf>
    <xf numFmtId="0" fontId="1" fillId="0" borderId="14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0" fillId="0" borderId="41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4" fontId="10" fillId="0" borderId="113" xfId="0" applyNumberFormat="1" applyFont="1" applyBorder="1" applyAlignment="1">
      <alignment horizontal="right"/>
    </xf>
    <xf numFmtId="4" fontId="10" fillId="0" borderId="60" xfId="0" applyNumberFormat="1" applyFont="1" applyBorder="1" applyAlignment="1">
      <alignment horizontal="right"/>
    </xf>
    <xf numFmtId="4" fontId="10" fillId="0" borderId="61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0" fontId="1" fillId="0" borderId="139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46" xfId="0" applyNumberFormat="1" applyFont="1" applyBorder="1" applyAlignment="1">
      <alignment horizontal="right"/>
    </xf>
    <xf numFmtId="4" fontId="1" fillId="0" borderId="117" xfId="0" applyNumberFormat="1" applyFont="1" applyBorder="1" applyAlignment="1">
      <alignment horizontal="right"/>
    </xf>
    <xf numFmtId="4" fontId="1" fillId="0" borderId="119" xfId="0" applyNumberFormat="1" applyFont="1" applyBorder="1" applyAlignment="1">
      <alignment horizontal="right"/>
    </xf>
    <xf numFmtId="4" fontId="1" fillId="0" borderId="120" xfId="0" applyNumberFormat="1" applyFont="1" applyBorder="1" applyAlignment="1">
      <alignment horizontal="right"/>
    </xf>
    <xf numFmtId="0" fontId="1" fillId="0" borderId="118" xfId="0" applyFont="1" applyBorder="1" applyAlignment="1">
      <alignment horizontal="center"/>
    </xf>
    <xf numFmtId="3" fontId="1" fillId="0" borderId="102" xfId="0" applyNumberFormat="1" applyFont="1" applyBorder="1" applyAlignment="1">
      <alignment horizontal="right"/>
    </xf>
    <xf numFmtId="3" fontId="1" fillId="0" borderId="106" xfId="0" applyNumberFormat="1" applyFont="1" applyBorder="1" applyAlignment="1">
      <alignment horizontal="right"/>
    </xf>
    <xf numFmtId="3" fontId="1" fillId="0" borderId="104" xfId="0" applyNumberFormat="1" applyFont="1" applyBorder="1" applyAlignment="1">
      <alignment horizontal="right"/>
    </xf>
    <xf numFmtId="4" fontId="1" fillId="0" borderId="103" xfId="0" applyNumberFormat="1" applyFont="1" applyBorder="1" applyAlignment="1">
      <alignment horizontal="right"/>
    </xf>
    <xf numFmtId="4" fontId="1" fillId="0" borderId="106" xfId="0" applyNumberFormat="1" applyFont="1" applyBorder="1" applyAlignment="1">
      <alignment horizontal="right"/>
    </xf>
    <xf numFmtId="4" fontId="1" fillId="0" borderId="104" xfId="0" applyNumberFormat="1" applyFont="1" applyBorder="1" applyAlignment="1">
      <alignment horizontal="right"/>
    </xf>
    <xf numFmtId="4" fontId="1" fillId="0" borderId="107" xfId="0" applyNumberFormat="1" applyFont="1" applyBorder="1" applyAlignment="1">
      <alignment horizontal="right"/>
    </xf>
    <xf numFmtId="0" fontId="1" fillId="0" borderId="141" xfId="0" applyFont="1" applyBorder="1" applyAlignment="1">
      <alignment horizontal="center"/>
    </xf>
    <xf numFmtId="0" fontId="1" fillId="0" borderId="14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3" fontId="1" fillId="0" borderId="143" xfId="0" applyNumberFormat="1" applyFont="1" applyBorder="1" applyAlignment="1">
      <alignment horizontal="right"/>
    </xf>
    <xf numFmtId="3" fontId="1" fillId="0" borderId="144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4" fontId="1" fillId="0" borderId="144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4" fontId="1" fillId="0" borderId="145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105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3" fontId="10" fillId="0" borderId="2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1" fillId="0" borderId="113" xfId="0" applyFont="1" applyBorder="1" applyAlignment="1">
      <alignment horizontal="center"/>
    </xf>
    <xf numFmtId="3" fontId="10" fillId="0" borderId="5" xfId="0" applyNumberFormat="1" applyFont="1" applyBorder="1" applyAlignment="1">
      <alignment horizontal="right"/>
    </xf>
    <xf numFmtId="16" fontId="1" fillId="0" borderId="96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88" xfId="0" applyNumberFormat="1" applyFont="1" applyBorder="1" applyAlignment="1">
      <alignment horizontal="right"/>
    </xf>
    <xf numFmtId="16" fontId="1" fillId="0" borderId="118" xfId="0" applyNumberFormat="1" applyFont="1" applyBorder="1" applyAlignment="1">
      <alignment horizontal="center" vertical="center" wrapText="1"/>
    </xf>
    <xf numFmtId="3" fontId="1" fillId="0" borderId="116" xfId="0" applyNumberFormat="1" applyFont="1" applyBorder="1" applyAlignment="1">
      <alignment horizontal="right"/>
    </xf>
    <xf numFmtId="3" fontId="1" fillId="0" borderId="119" xfId="0" applyNumberFormat="1" applyFont="1" applyBorder="1" applyAlignment="1">
      <alignment horizontal="right"/>
    </xf>
    <xf numFmtId="16" fontId="1" fillId="0" borderId="90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74" xfId="0" applyNumberFormat="1" applyFont="1" applyBorder="1" applyAlignment="1">
      <alignment horizontal="right"/>
    </xf>
    <xf numFmtId="16" fontId="1" fillId="0" borderId="141" xfId="0" applyNumberFormat="1" applyFont="1" applyBorder="1" applyAlignment="1">
      <alignment horizontal="center" vertical="center" wrapText="1"/>
    </xf>
    <xf numFmtId="3" fontId="10" fillId="0" borderId="143" xfId="0" applyNumberFormat="1" applyFont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10" fillId="0" borderId="144" xfId="0" applyNumberFormat="1" applyFont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16" fontId="10" fillId="2" borderId="141" xfId="0" applyNumberFormat="1" applyFont="1" applyFill="1" applyBorder="1" applyAlignment="1">
      <alignment horizontal="center" vertical="center" wrapText="1"/>
    </xf>
    <xf numFmtId="3" fontId="10" fillId="2" borderId="143" xfId="0" applyNumberFormat="1" applyFont="1" applyFill="1" applyBorder="1" applyAlignment="1">
      <alignment horizontal="right"/>
    </xf>
    <xf numFmtId="3" fontId="10" fillId="2" borderId="144" xfId="0" applyNumberFormat="1" applyFont="1" applyFill="1" applyBorder="1" applyAlignment="1">
      <alignment horizontal="right"/>
    </xf>
    <xf numFmtId="3" fontId="10" fillId="2" borderId="30" xfId="0" applyNumberFormat="1" applyFont="1" applyFill="1" applyBorder="1" applyAlignment="1">
      <alignment horizontal="right"/>
    </xf>
    <xf numFmtId="4" fontId="10" fillId="2" borderId="38" xfId="0" applyNumberFormat="1" applyFont="1" applyFill="1" applyBorder="1" applyAlignment="1">
      <alignment horizontal="right"/>
    </xf>
    <xf numFmtId="4" fontId="10" fillId="2" borderId="39" xfId="0" applyNumberFormat="1" applyFont="1" applyFill="1" applyBorder="1" applyAlignment="1">
      <alignment horizontal="right"/>
    </xf>
    <xf numFmtId="4" fontId="10" fillId="2" borderId="145" xfId="0" applyNumberFormat="1" applyFont="1" applyFill="1" applyBorder="1" applyAlignment="1">
      <alignment horizontal="right"/>
    </xf>
    <xf numFmtId="1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3" fontId="14" fillId="0" borderId="40" xfId="0" applyNumberFormat="1" applyFont="1" applyBorder="1" applyAlignment="1">
      <alignment horizontal="centerContinuous"/>
    </xf>
    <xf numFmtId="3" fontId="1" fillId="0" borderId="7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146" xfId="0" applyFont="1" applyBorder="1" applyAlignment="1">
      <alignment horizontal="left"/>
    </xf>
    <xf numFmtId="0" fontId="1" fillId="0" borderId="104" xfId="0" applyFont="1" applyBorder="1" applyAlignment="1">
      <alignment horizontal="centerContinuous"/>
    </xf>
    <xf numFmtId="3" fontId="1" fillId="0" borderId="103" xfId="0" applyNumberFormat="1" applyFont="1" applyBorder="1" applyAlignment="1">
      <alignment horizontal="center"/>
    </xf>
    <xf numFmtId="3" fontId="1" fillId="0" borderId="104" xfId="0" applyNumberFormat="1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3" fontId="1" fillId="0" borderId="117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104" xfId="0" applyFont="1" applyBorder="1" applyAlignment="1">
      <alignment horizontal="center"/>
    </xf>
    <xf numFmtId="3" fontId="1" fillId="0" borderId="103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0" fontId="1" fillId="0" borderId="146" xfId="0" applyFont="1" applyBorder="1" applyAlignment="1">
      <alignment/>
    </xf>
    <xf numFmtId="0" fontId="10" fillId="2" borderId="110" xfId="0" applyFont="1" applyFill="1" applyBorder="1" applyAlignment="1">
      <alignment horizontal="center"/>
    </xf>
    <xf numFmtId="0" fontId="10" fillId="2" borderId="27" xfId="0" applyFont="1" applyFill="1" applyBorder="1" applyAlignment="1">
      <alignment/>
    </xf>
    <xf numFmtId="0" fontId="10" fillId="2" borderId="28" xfId="0" applyFont="1" applyFill="1" applyBorder="1" applyAlignment="1">
      <alignment horizontal="center"/>
    </xf>
    <xf numFmtId="3" fontId="10" fillId="2" borderId="25" xfId="0" applyNumberFormat="1" applyFont="1" applyFill="1" applyBorder="1" applyAlignment="1">
      <alignment/>
    </xf>
    <xf numFmtId="4" fontId="10" fillId="2" borderId="25" xfId="0" applyNumberFormat="1" applyFont="1" applyFill="1" applyBorder="1" applyAlignment="1">
      <alignment horizontal="right"/>
    </xf>
    <xf numFmtId="4" fontId="10" fillId="2" borderId="26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3" fontId="1" fillId="0" borderId="25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0" fillId="2" borderId="113" xfId="0" applyFont="1" applyFill="1" applyBorder="1" applyAlignment="1">
      <alignment horizontal="center"/>
    </xf>
    <xf numFmtId="3" fontId="10" fillId="2" borderId="60" xfId="0" applyNumberFormat="1" applyFont="1" applyFill="1" applyBorder="1" applyAlignment="1">
      <alignment horizontal="right"/>
    </xf>
    <xf numFmtId="3" fontId="10" fillId="2" borderId="42" xfId="0" applyNumberFormat="1" applyFont="1" applyFill="1" applyBorder="1" applyAlignment="1">
      <alignment horizontal="right"/>
    </xf>
    <xf numFmtId="3" fontId="10" fillId="2" borderId="61" xfId="0" applyNumberFormat="1" applyFont="1" applyFill="1" applyBorder="1" applyAlignment="1">
      <alignment horizontal="right"/>
    </xf>
    <xf numFmtId="4" fontId="10" fillId="2" borderId="60" xfId="0" applyNumberFormat="1" applyFont="1" applyFill="1" applyBorder="1" applyAlignment="1">
      <alignment horizontal="right"/>
    </xf>
    <xf numFmtId="4" fontId="10" fillId="2" borderId="42" xfId="0" applyNumberFormat="1" applyFont="1" applyFill="1" applyBorder="1" applyAlignment="1">
      <alignment horizontal="right"/>
    </xf>
    <xf numFmtId="4" fontId="10" fillId="2" borderId="61" xfId="0" applyNumberFormat="1" applyFont="1" applyFill="1" applyBorder="1" applyAlignment="1">
      <alignment horizontal="right"/>
    </xf>
    <xf numFmtId="0" fontId="7" fillId="0" borderId="139" xfId="0" applyFont="1" applyBorder="1" applyAlignment="1">
      <alignment horizontal="left"/>
    </xf>
    <xf numFmtId="0" fontId="7" fillId="0" borderId="15" xfId="0" applyFont="1" applyBorder="1" applyAlignment="1">
      <alignment horizontal="centerContinuous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3" fontId="1" fillId="0" borderId="60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61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" fontId="1" fillId="0" borderId="60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61" xfId="0" applyNumberFormat="1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centerContinuous"/>
    </xf>
    <xf numFmtId="3" fontId="1" fillId="0" borderId="117" xfId="0" applyNumberFormat="1" applyFont="1" applyBorder="1" applyAlignment="1">
      <alignment horizontal="center"/>
    </xf>
    <xf numFmtId="3" fontId="1" fillId="0" borderId="119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4" fontId="1" fillId="0" borderId="117" xfId="0" applyNumberFormat="1" applyFont="1" applyBorder="1" applyAlignment="1">
      <alignment horizontal="center"/>
    </xf>
    <xf numFmtId="4" fontId="1" fillId="0" borderId="119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 wrapText="1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10" fillId="2" borderId="25" xfId="0" applyNumberFormat="1" applyFont="1" applyFill="1" applyBorder="1" applyAlignment="1">
      <alignment horizontal="right"/>
    </xf>
    <xf numFmtId="3" fontId="10" fillId="2" borderId="28" xfId="0" applyNumberFormat="1" applyFont="1" applyFill="1" applyBorder="1" applyAlignment="1">
      <alignment horizontal="right"/>
    </xf>
    <xf numFmtId="4" fontId="10" fillId="2" borderId="28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centerContinuous"/>
    </xf>
    <xf numFmtId="3" fontId="1" fillId="0" borderId="25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4" fontId="14" fillId="0" borderId="147" xfId="0" applyNumberFormat="1" applyFont="1" applyBorder="1" applyAlignment="1">
      <alignment horizontal="centerContinuous"/>
    </xf>
    <xf numFmtId="4" fontId="14" fillId="0" borderId="40" xfId="0" applyNumberFormat="1" applyFont="1" applyBorder="1" applyAlignment="1">
      <alignment horizontal="centerContinuous"/>
    </xf>
    <xf numFmtId="4" fontId="1" fillId="0" borderId="7" xfId="0" applyNumberFormat="1" applyFont="1" applyBorder="1" applyAlignment="1">
      <alignment horizontal="centerContinuous"/>
    </xf>
    <xf numFmtId="3" fontId="1" fillId="0" borderId="139" xfId="0" applyNumberFormat="1" applyFont="1" applyBorder="1" applyAlignment="1">
      <alignment/>
    </xf>
    <xf numFmtId="3" fontId="14" fillId="0" borderId="13" xfId="0" applyNumberFormat="1" applyFont="1" applyFill="1" applyBorder="1" applyAlignment="1">
      <alignment horizontal="left"/>
    </xf>
    <xf numFmtId="3" fontId="1" fillId="0" borderId="15" xfId="0" applyNumberFormat="1" applyFont="1" applyBorder="1" applyAlignment="1">
      <alignment/>
    </xf>
    <xf numFmtId="4" fontId="1" fillId="0" borderId="148" xfId="0" applyNumberFormat="1" applyFont="1" applyBorder="1" applyAlignment="1">
      <alignment horizontal="center"/>
    </xf>
    <xf numFmtId="4" fontId="1" fillId="0" borderId="149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0" borderId="150" xfId="0" applyNumberFormat="1" applyFont="1" applyBorder="1" applyAlignment="1">
      <alignment horizontal="center"/>
    </xf>
    <xf numFmtId="0" fontId="1" fillId="0" borderId="41" xfId="0" applyFont="1" applyBorder="1" applyAlignment="1" applyProtection="1">
      <alignment horizontal="right"/>
      <protection locked="0"/>
    </xf>
    <xf numFmtId="0" fontId="1" fillId="0" borderId="42" xfId="0" applyFont="1" applyBorder="1" applyAlignment="1" applyProtection="1">
      <alignment horizontal="right"/>
      <protection locked="0"/>
    </xf>
    <xf numFmtId="0" fontId="1" fillId="0" borderId="43" xfId="0" applyFont="1" applyBorder="1" applyAlignment="1">
      <alignment horizontal="right"/>
    </xf>
    <xf numFmtId="4" fontId="1" fillId="0" borderId="151" xfId="0" applyNumberFormat="1" applyFont="1" applyBorder="1" applyAlignment="1" applyProtection="1">
      <alignment horizontal="right"/>
      <protection locked="0"/>
    </xf>
    <xf numFmtId="4" fontId="1" fillId="0" borderId="42" xfId="0" applyNumberFormat="1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>
      <alignment horizontal="right"/>
    </xf>
    <xf numFmtId="4" fontId="1" fillId="0" borderId="103" xfId="0" applyNumberFormat="1" applyFont="1" applyBorder="1" applyAlignment="1">
      <alignment horizontal="right"/>
    </xf>
    <xf numFmtId="4" fontId="1" fillId="0" borderId="106" xfId="0" applyNumberFormat="1" applyFont="1" applyBorder="1" applyAlignment="1">
      <alignment horizontal="right"/>
    </xf>
    <xf numFmtId="4" fontId="1" fillId="0" borderId="104" xfId="0" applyNumberFormat="1" applyFont="1" applyBorder="1" applyAlignment="1">
      <alignment horizontal="right"/>
    </xf>
    <xf numFmtId="4" fontId="1" fillId="0" borderId="152" xfId="0" applyNumberFormat="1" applyFont="1" applyBorder="1" applyAlignment="1" applyProtection="1">
      <alignment horizontal="right"/>
      <protection locked="0"/>
    </xf>
    <xf numFmtId="4" fontId="1" fillId="0" borderId="119" xfId="0" applyNumberFormat="1" applyFont="1" applyBorder="1" applyAlignment="1" applyProtection="1">
      <alignment horizontal="right"/>
      <protection locked="0"/>
    </xf>
    <xf numFmtId="4" fontId="1" fillId="0" borderId="120" xfId="0" applyNumberFormat="1" applyFont="1" applyBorder="1" applyAlignment="1">
      <alignment horizontal="right"/>
    </xf>
    <xf numFmtId="16" fontId="47" fillId="0" borderId="105" xfId="0" applyNumberFormat="1" applyFont="1" applyBorder="1" applyAlignment="1">
      <alignment horizontal="center"/>
    </xf>
    <xf numFmtId="0" fontId="48" fillId="0" borderId="46" xfId="0" applyFont="1" applyBorder="1" applyAlignment="1">
      <alignment horizontal="left"/>
    </xf>
    <xf numFmtId="0" fontId="1" fillId="0" borderId="118" xfId="0" applyFont="1" applyBorder="1" applyAlignment="1">
      <alignment/>
    </xf>
    <xf numFmtId="4" fontId="47" fillId="0" borderId="103" xfId="0" applyNumberFormat="1" applyFont="1" applyBorder="1" applyAlignment="1">
      <alignment horizontal="right"/>
    </xf>
    <xf numFmtId="4" fontId="47" fillId="0" borderId="106" xfId="0" applyNumberFormat="1" applyFont="1" applyBorder="1" applyAlignment="1">
      <alignment horizontal="right"/>
    </xf>
    <xf numFmtId="4" fontId="47" fillId="0" borderId="104" xfId="0" applyNumberFormat="1" applyFont="1" applyBorder="1" applyAlignment="1">
      <alignment horizontal="right"/>
    </xf>
    <xf numFmtId="4" fontId="47" fillId="0" borderId="103" xfId="0" applyNumberFormat="1" applyFont="1" applyBorder="1" applyAlignment="1">
      <alignment horizontal="right"/>
    </xf>
    <xf numFmtId="4" fontId="47" fillId="0" borderId="106" xfId="0" applyNumberFormat="1" applyFont="1" applyBorder="1" applyAlignment="1">
      <alignment horizontal="right"/>
    </xf>
    <xf numFmtId="4" fontId="47" fillId="0" borderId="104" xfId="0" applyNumberFormat="1" applyFont="1" applyBorder="1" applyAlignment="1">
      <alignment horizontal="right"/>
    </xf>
    <xf numFmtId="0" fontId="10" fillId="2" borderId="141" xfId="0" applyFont="1" applyFill="1" applyBorder="1" applyAlignment="1">
      <alignment horizontal="center"/>
    </xf>
    <xf numFmtId="0" fontId="10" fillId="2" borderId="153" xfId="0" applyFont="1" applyFill="1" applyBorder="1" applyAlignment="1">
      <alignment/>
    </xf>
    <xf numFmtId="0" fontId="10" fillId="2" borderId="39" xfId="0" applyFont="1" applyFill="1" applyBorder="1" applyAlignment="1">
      <alignment horizontal="center"/>
    </xf>
    <xf numFmtId="4" fontId="14" fillId="0" borderId="0" xfId="0" applyNumberFormat="1" applyFont="1" applyBorder="1" applyAlignment="1" applyProtection="1">
      <alignment horizontal="left"/>
      <protection locked="0"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23">
      <alignment/>
      <protection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29" fillId="0" borderId="0" xfId="23" applyFont="1" applyAlignment="1">
      <alignment horizontal="centerContinuous"/>
      <protection/>
    </xf>
    <xf numFmtId="0" fontId="29" fillId="0" borderId="0" xfId="23" applyFont="1">
      <alignment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Font="1" applyAlignment="1">
      <alignment horizontal="centerContinuous"/>
      <protection/>
    </xf>
    <xf numFmtId="0" fontId="1" fillId="0" borderId="0" xfId="23" applyAlignment="1">
      <alignment horizontal="centerContinuous"/>
      <protection/>
    </xf>
    <xf numFmtId="0" fontId="2" fillId="0" borderId="0" xfId="23" applyFont="1" applyAlignment="1">
      <alignment horizontal="centerContinuous"/>
      <protection/>
    </xf>
    <xf numFmtId="0" fontId="10" fillId="0" borderId="59" xfId="23" applyFont="1" applyBorder="1">
      <alignment/>
      <protection/>
    </xf>
    <xf numFmtId="0" fontId="1" fillId="0" borderId="40" xfId="23" applyBorder="1">
      <alignment/>
      <protection/>
    </xf>
    <xf numFmtId="0" fontId="1" fillId="0" borderId="7" xfId="23" applyBorder="1">
      <alignment/>
      <protection/>
    </xf>
    <xf numFmtId="0" fontId="1" fillId="0" borderId="6" xfId="23" applyBorder="1" applyAlignment="1">
      <alignment horizontal="centerContinuous"/>
      <protection/>
    </xf>
    <xf numFmtId="0" fontId="1" fillId="0" borderId="60" xfId="23" applyBorder="1" applyAlignment="1">
      <alignment horizontal="centerContinuous"/>
      <protection/>
    </xf>
    <xf numFmtId="0" fontId="1" fillId="0" borderId="40" xfId="23" applyBorder="1" applyAlignment="1">
      <alignment horizontal="centerContinuous"/>
      <protection/>
    </xf>
    <xf numFmtId="0" fontId="1" fillId="0" borderId="7" xfId="23" applyBorder="1" applyAlignment="1">
      <alignment horizontal="centerContinuous"/>
      <protection/>
    </xf>
    <xf numFmtId="0" fontId="1" fillId="0" borderId="62" xfId="23" applyBorder="1">
      <alignment/>
      <protection/>
    </xf>
    <xf numFmtId="0" fontId="1" fillId="0" borderId="1" xfId="23" applyBorder="1">
      <alignment/>
      <protection/>
    </xf>
    <xf numFmtId="0" fontId="1" fillId="0" borderId="19" xfId="23" applyBorder="1">
      <alignment/>
      <protection/>
    </xf>
    <xf numFmtId="0" fontId="1" fillId="0" borderId="1" xfId="23" applyBorder="1" applyAlignment="1">
      <alignment horizontal="centerContinuous"/>
      <protection/>
    </xf>
    <xf numFmtId="0" fontId="1" fillId="0" borderId="17" xfId="23" applyBorder="1" applyAlignment="1">
      <alignment horizontal="centerContinuous"/>
      <protection/>
    </xf>
    <xf numFmtId="0" fontId="1" fillId="0" borderId="19" xfId="23" applyBorder="1" applyAlignment="1">
      <alignment horizontal="centerContinuous"/>
      <protection/>
    </xf>
    <xf numFmtId="0" fontId="1" fillId="0" borderId="65" xfId="23" applyBorder="1">
      <alignment/>
      <protection/>
    </xf>
    <xf numFmtId="0" fontId="1" fillId="0" borderId="0" xfId="23" applyBorder="1">
      <alignment/>
      <protection/>
    </xf>
    <xf numFmtId="0" fontId="1" fillId="0" borderId="11" xfId="23" applyBorder="1">
      <alignment/>
      <protection/>
    </xf>
    <xf numFmtId="0" fontId="1" fillId="0" borderId="0" xfId="23" applyFill="1" applyBorder="1" applyAlignment="1">
      <alignment horizontal="centerContinuous"/>
      <protection/>
    </xf>
    <xf numFmtId="0" fontId="1" fillId="0" borderId="9" xfId="23" applyFill="1" applyBorder="1" applyAlignment="1">
      <alignment horizontal="centerContinuous"/>
      <protection/>
    </xf>
    <xf numFmtId="0" fontId="1" fillId="0" borderId="11" xfId="23" applyBorder="1" applyAlignment="1">
      <alignment horizontal="centerContinuous"/>
      <protection/>
    </xf>
    <xf numFmtId="0" fontId="1" fillId="0" borderId="65" xfId="23" applyFont="1" applyBorder="1">
      <alignment/>
      <protection/>
    </xf>
    <xf numFmtId="0" fontId="1" fillId="0" borderId="0" xfId="23" applyFont="1" applyBorder="1">
      <alignment/>
      <protection/>
    </xf>
    <xf numFmtId="3" fontId="1" fillId="0" borderId="0" xfId="23" applyNumberFormat="1" applyFont="1" applyFill="1" applyBorder="1">
      <alignment/>
      <protection/>
    </xf>
    <xf numFmtId="0" fontId="1" fillId="0" borderId="9" xfId="23" applyFont="1" applyFill="1" applyBorder="1">
      <alignment/>
      <protection/>
    </xf>
    <xf numFmtId="4" fontId="1" fillId="0" borderId="0" xfId="23" applyNumberFormat="1" applyFont="1" applyFill="1" applyBorder="1">
      <alignment/>
      <protection/>
    </xf>
    <xf numFmtId="3" fontId="1" fillId="0" borderId="0" xfId="23" applyNumberFormat="1">
      <alignment/>
      <protection/>
    </xf>
    <xf numFmtId="0" fontId="1" fillId="0" borderId="0" xfId="23" applyFont="1" applyFill="1" applyBorder="1">
      <alignment/>
      <protection/>
    </xf>
    <xf numFmtId="4" fontId="1" fillId="0" borderId="0" xfId="23" applyNumberFormat="1">
      <alignment/>
      <protection/>
    </xf>
    <xf numFmtId="3" fontId="1" fillId="0" borderId="9" xfId="23" applyNumberFormat="1" applyFont="1" applyFill="1" applyBorder="1">
      <alignment/>
      <protection/>
    </xf>
    <xf numFmtId="3" fontId="1" fillId="0" borderId="0" xfId="23" applyNumberFormat="1" applyFont="1" applyFill="1" applyBorder="1" applyAlignment="1">
      <alignment/>
      <protection/>
    </xf>
    <xf numFmtId="3" fontId="1" fillId="0" borderId="0" xfId="23" applyNumberFormat="1" applyFont="1" applyFill="1">
      <alignment/>
      <protection/>
    </xf>
    <xf numFmtId="0" fontId="1" fillId="0" borderId="0" xfId="23" applyAlignment="1">
      <alignment horizontal="right"/>
      <protection/>
    </xf>
    <xf numFmtId="3" fontId="1" fillId="0" borderId="1" xfId="23" applyNumberFormat="1" applyFont="1" applyFill="1" applyBorder="1">
      <alignment/>
      <protection/>
    </xf>
    <xf numFmtId="3" fontId="1" fillId="0" borderId="17" xfId="23" applyNumberFormat="1" applyFont="1" applyFill="1" applyBorder="1">
      <alignment/>
      <protection/>
    </xf>
    <xf numFmtId="0" fontId="1" fillId="0" borderId="17" xfId="23" applyFont="1" applyFill="1" applyBorder="1">
      <alignment/>
      <protection/>
    </xf>
    <xf numFmtId="4" fontId="1" fillId="0" borderId="1" xfId="23" applyNumberFormat="1" applyFont="1" applyFill="1" applyBorder="1">
      <alignment/>
      <protection/>
    </xf>
    <xf numFmtId="0" fontId="7" fillId="0" borderId="0" xfId="23" applyFont="1" applyFill="1" applyBorder="1">
      <alignment/>
      <protection/>
    </xf>
    <xf numFmtId="0" fontId="7" fillId="0" borderId="0" xfId="23" applyFont="1" applyFill="1">
      <alignment/>
      <protection/>
    </xf>
    <xf numFmtId="0" fontId="1" fillId="0" borderId="0" xfId="23" applyFont="1" applyFill="1">
      <alignment/>
      <protection/>
    </xf>
    <xf numFmtId="0" fontId="7" fillId="0" borderId="0" xfId="23" applyFont="1" applyFill="1" applyBorder="1" applyAlignment="1">
      <alignment horizontal="center"/>
      <protection/>
    </xf>
    <xf numFmtId="0" fontId="1" fillId="0" borderId="0" xfId="24" applyFont="1" applyBorder="1">
      <alignment/>
      <protection/>
    </xf>
    <xf numFmtId="0" fontId="1" fillId="0" borderId="0" xfId="24" applyFont="1">
      <alignment/>
      <protection/>
    </xf>
    <xf numFmtId="0" fontId="3" fillId="0" borderId="0" xfId="24" applyFont="1">
      <alignment/>
      <protection/>
    </xf>
    <xf numFmtId="0" fontId="3" fillId="0" borderId="0" xfId="24" applyFont="1" applyAlignment="1">
      <alignment horizontal="right"/>
      <protection/>
    </xf>
    <xf numFmtId="0" fontId="10" fillId="0" borderId="0" xfId="24" applyFont="1" applyAlignment="1">
      <alignment horizontal="left"/>
      <protection/>
    </xf>
    <xf numFmtId="0" fontId="5" fillId="0" borderId="0" xfId="24" applyFont="1" applyAlignment="1">
      <alignment horizontal="left"/>
      <protection/>
    </xf>
    <xf numFmtId="0" fontId="1" fillId="0" borderId="0" xfId="24" applyFont="1" applyAlignment="1">
      <alignment/>
      <protection/>
    </xf>
    <xf numFmtId="0" fontId="1" fillId="0" borderId="0" xfId="24" applyFont="1" applyAlignment="1">
      <alignment horizontal="centerContinuous"/>
      <protection/>
    </xf>
    <xf numFmtId="0" fontId="10" fillId="0" borderId="0" xfId="24" applyFont="1" applyAlignment="1">
      <alignment horizontal="centerContinuous"/>
      <protection/>
    </xf>
    <xf numFmtId="0" fontId="5" fillId="0" borderId="0" xfId="24" applyFont="1" applyAlignment="1">
      <alignment horizontal="centerContinuous"/>
      <protection/>
    </xf>
    <xf numFmtId="0" fontId="5" fillId="0" borderId="59" xfId="24" applyFont="1" applyBorder="1" applyAlignment="1">
      <alignment horizontal="centerContinuous"/>
      <protection/>
    </xf>
    <xf numFmtId="0" fontId="3" fillId="0" borderId="40" xfId="24" applyFont="1" applyBorder="1" applyAlignment="1">
      <alignment horizontal="centerContinuous"/>
      <protection/>
    </xf>
    <xf numFmtId="0" fontId="3" fillId="0" borderId="7" xfId="24" applyFont="1" applyBorder="1" applyAlignment="1">
      <alignment horizontal="centerContinuous"/>
      <protection/>
    </xf>
    <xf numFmtId="0" fontId="3" fillId="0" borderId="6" xfId="24" applyFont="1" applyBorder="1" applyAlignment="1">
      <alignment horizontal="centerContinuous"/>
      <protection/>
    </xf>
    <xf numFmtId="0" fontId="3" fillId="0" borderId="60" xfId="24" applyFont="1" applyBorder="1" applyAlignment="1">
      <alignment horizontal="centerContinuous"/>
      <protection/>
    </xf>
    <xf numFmtId="0" fontId="3" fillId="0" borderId="3" xfId="24" applyFont="1" applyBorder="1" applyAlignment="1">
      <alignment horizontal="center"/>
      <protection/>
    </xf>
    <xf numFmtId="0" fontId="3" fillId="0" borderId="40" xfId="24" applyFont="1" applyBorder="1" applyAlignment="1">
      <alignment/>
      <protection/>
    </xf>
    <xf numFmtId="0" fontId="3" fillId="0" borderId="7" xfId="24" applyFont="1" applyBorder="1" applyAlignment="1">
      <alignment/>
      <protection/>
    </xf>
    <xf numFmtId="0" fontId="3" fillId="0" borderId="62" xfId="24" applyFont="1" applyBorder="1">
      <alignment/>
      <protection/>
    </xf>
    <xf numFmtId="0" fontId="3" fillId="0" borderId="1" xfId="24" applyFont="1" applyBorder="1">
      <alignment/>
      <protection/>
    </xf>
    <xf numFmtId="0" fontId="3" fillId="0" borderId="19" xfId="24" applyFont="1" applyBorder="1">
      <alignment/>
      <protection/>
    </xf>
    <xf numFmtId="0" fontId="3" fillId="0" borderId="17" xfId="24" applyFont="1" applyBorder="1" applyAlignment="1">
      <alignment horizontal="center"/>
      <protection/>
    </xf>
    <xf numFmtId="0" fontId="3" fillId="0" borderId="1" xfId="24" applyFont="1" applyBorder="1" applyAlignment="1">
      <alignment horizontal="centerContinuous"/>
      <protection/>
    </xf>
    <xf numFmtId="0" fontId="3" fillId="0" borderId="19" xfId="24" applyFont="1" applyBorder="1" applyAlignment="1">
      <alignment horizontal="centerContinuous"/>
      <protection/>
    </xf>
    <xf numFmtId="0" fontId="1" fillId="0" borderId="59" xfId="24" applyFont="1" applyBorder="1">
      <alignment/>
      <protection/>
    </xf>
    <xf numFmtId="0" fontId="1" fillId="0" borderId="40" xfId="24" applyFont="1" applyBorder="1">
      <alignment/>
      <protection/>
    </xf>
    <xf numFmtId="0" fontId="1" fillId="0" borderId="2" xfId="24" applyFont="1" applyBorder="1" applyAlignment="1">
      <alignment horizontal="center"/>
      <protection/>
    </xf>
    <xf numFmtId="0" fontId="1" fillId="0" borderId="3" xfId="24" applyFont="1" applyBorder="1" applyAlignment="1">
      <alignment horizontal="center"/>
      <protection/>
    </xf>
    <xf numFmtId="0" fontId="1" fillId="0" borderId="40" xfId="24" applyFont="1" applyBorder="1" applyAlignment="1">
      <alignment horizontal="center"/>
      <protection/>
    </xf>
    <xf numFmtId="0" fontId="1" fillId="0" borderId="7" xfId="24" applyFont="1" applyBorder="1" applyAlignment="1">
      <alignment horizontal="center"/>
      <protection/>
    </xf>
    <xf numFmtId="0" fontId="3" fillId="0" borderId="65" xfId="24" applyFont="1" applyBorder="1">
      <alignment/>
      <protection/>
    </xf>
    <xf numFmtId="0" fontId="3" fillId="0" borderId="0" xfId="24" applyFont="1" applyBorder="1">
      <alignment/>
      <protection/>
    </xf>
    <xf numFmtId="3" fontId="3" fillId="0" borderId="8" xfId="24" applyNumberFormat="1" applyFont="1" applyBorder="1">
      <alignment/>
      <protection/>
    </xf>
    <xf numFmtId="3" fontId="3" fillId="0" borderId="9" xfId="24" applyNumberFormat="1" applyFont="1" applyBorder="1">
      <alignment/>
      <protection/>
    </xf>
    <xf numFmtId="4" fontId="3" fillId="0" borderId="9" xfId="24" applyNumberFormat="1" applyFont="1" applyBorder="1">
      <alignment/>
      <protection/>
    </xf>
    <xf numFmtId="0" fontId="1" fillId="0" borderId="9" xfId="24" applyFont="1" applyBorder="1">
      <alignment/>
      <protection/>
    </xf>
    <xf numFmtId="0" fontId="1" fillId="0" borderId="10" xfId="24" applyFont="1" applyBorder="1">
      <alignment/>
      <protection/>
    </xf>
    <xf numFmtId="0" fontId="7" fillId="0" borderId="11" xfId="24" applyFont="1" applyBorder="1">
      <alignment/>
      <protection/>
    </xf>
    <xf numFmtId="0" fontId="1" fillId="0" borderId="65" xfId="24" applyFont="1" applyBorder="1">
      <alignment/>
      <protection/>
    </xf>
    <xf numFmtId="0" fontId="1" fillId="0" borderId="11" xfId="24" applyFont="1" applyBorder="1">
      <alignment/>
      <protection/>
    </xf>
    <xf numFmtId="0" fontId="3" fillId="0" borderId="9" xfId="24" applyFont="1" applyBorder="1">
      <alignment/>
      <protection/>
    </xf>
    <xf numFmtId="0" fontId="5" fillId="0" borderId="65" xfId="24" applyFont="1" applyBorder="1">
      <alignment/>
      <protection/>
    </xf>
    <xf numFmtId="0" fontId="3" fillId="0" borderId="0" xfId="24" applyFont="1" applyBorder="1">
      <alignment/>
      <protection/>
    </xf>
    <xf numFmtId="3" fontId="5" fillId="0" borderId="8" xfId="24" applyNumberFormat="1" applyFont="1" applyBorder="1">
      <alignment/>
      <protection/>
    </xf>
    <xf numFmtId="3" fontId="5" fillId="0" borderId="9" xfId="24" applyNumberFormat="1" applyFont="1" applyBorder="1">
      <alignment/>
      <protection/>
    </xf>
    <xf numFmtId="4" fontId="5" fillId="0" borderId="9" xfId="24" applyNumberFormat="1" applyFont="1" applyBorder="1">
      <alignment/>
      <protection/>
    </xf>
    <xf numFmtId="0" fontId="1" fillId="0" borderId="62" xfId="24" applyFont="1" applyBorder="1">
      <alignment/>
      <protection/>
    </xf>
    <xf numFmtId="0" fontId="10" fillId="0" borderId="1" xfId="24" applyFont="1" applyBorder="1">
      <alignment/>
      <protection/>
    </xf>
    <xf numFmtId="3" fontId="5" fillId="0" borderId="16" xfId="24" applyNumberFormat="1" applyFont="1" applyBorder="1">
      <alignment/>
      <protection/>
    </xf>
    <xf numFmtId="3" fontId="5" fillId="0" borderId="17" xfId="24" applyNumberFormat="1" applyFont="1" applyBorder="1">
      <alignment/>
      <protection/>
    </xf>
    <xf numFmtId="4" fontId="5" fillId="0" borderId="17" xfId="24" applyNumberFormat="1" applyFont="1" applyBorder="1">
      <alignment/>
      <protection/>
    </xf>
    <xf numFmtId="0" fontId="1" fillId="0" borderId="17" xfId="24" applyFont="1" applyBorder="1">
      <alignment/>
      <protection/>
    </xf>
    <xf numFmtId="0" fontId="1" fillId="0" borderId="1" xfId="24" applyFont="1" applyBorder="1">
      <alignment/>
      <protection/>
    </xf>
    <xf numFmtId="0" fontId="1" fillId="0" borderId="19" xfId="24" applyFont="1" applyBorder="1">
      <alignment/>
      <protection/>
    </xf>
    <xf numFmtId="49" fontId="3" fillId="0" borderId="0" xfId="24" applyNumberFormat="1" applyFont="1" applyBorder="1" applyAlignment="1">
      <alignment horizontal="left"/>
      <protection/>
    </xf>
    <xf numFmtId="0" fontId="1" fillId="0" borderId="0" xfId="24">
      <alignment/>
      <protection/>
    </xf>
    <xf numFmtId="0" fontId="1" fillId="0" borderId="0" xfId="25" applyFont="1" applyBorder="1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/>
      <protection/>
    </xf>
    <xf numFmtId="0" fontId="3" fillId="0" borderId="0" xfId="25" applyFont="1">
      <alignment/>
      <protection/>
    </xf>
    <xf numFmtId="0" fontId="3" fillId="0" borderId="0" xfId="25" applyFont="1" applyAlignment="1">
      <alignment horizontal="right"/>
      <protection/>
    </xf>
    <xf numFmtId="0" fontId="5" fillId="0" borderId="0" xfId="25" applyFont="1" applyAlignment="1">
      <alignment horizontal="centerContinuous"/>
      <protection/>
    </xf>
    <xf numFmtId="0" fontId="5" fillId="0" borderId="0" xfId="25" applyFont="1" applyAlignment="1">
      <alignment horizontal="left"/>
      <protection/>
    </xf>
    <xf numFmtId="0" fontId="5" fillId="0" borderId="59" xfId="25" applyFont="1" applyBorder="1" applyAlignment="1">
      <alignment horizontal="centerContinuous"/>
      <protection/>
    </xf>
    <xf numFmtId="0" fontId="3" fillId="0" borderId="40" xfId="25" applyFont="1" applyBorder="1" applyAlignment="1">
      <alignment horizontal="centerContinuous"/>
      <protection/>
    </xf>
    <xf numFmtId="0" fontId="3" fillId="0" borderId="140" xfId="25" applyFont="1" applyBorder="1" applyAlignment="1">
      <alignment horizontal="centerContinuous"/>
      <protection/>
    </xf>
    <xf numFmtId="0" fontId="3" fillId="0" borderId="60" xfId="25" applyFont="1" applyBorder="1" applyAlignment="1">
      <alignment horizontal="centerContinuous"/>
      <protection/>
    </xf>
    <xf numFmtId="0" fontId="3" fillId="0" borderId="3" xfId="25" applyFont="1" applyBorder="1" applyAlignment="1">
      <alignment horizontal="center"/>
      <protection/>
    </xf>
    <xf numFmtId="0" fontId="3" fillId="0" borderId="40" xfId="25" applyFont="1" applyBorder="1" applyAlignment="1">
      <alignment/>
      <protection/>
    </xf>
    <xf numFmtId="0" fontId="3" fillId="0" borderId="7" xfId="25" applyFont="1" applyBorder="1" applyAlignment="1">
      <alignment/>
      <protection/>
    </xf>
    <xf numFmtId="0" fontId="3" fillId="0" borderId="62" xfId="25" applyFont="1" applyBorder="1">
      <alignment/>
      <protection/>
    </xf>
    <xf numFmtId="0" fontId="3" fillId="0" borderId="1" xfId="25" applyFont="1" applyBorder="1">
      <alignment/>
      <protection/>
    </xf>
    <xf numFmtId="0" fontId="3" fillId="0" borderId="16" xfId="25" applyFont="1" applyBorder="1" applyAlignment="1">
      <alignment horizontal="center"/>
      <protection/>
    </xf>
    <xf numFmtId="0" fontId="3" fillId="0" borderId="17" xfId="25" applyFont="1" applyBorder="1" applyAlignment="1">
      <alignment horizontal="center"/>
      <protection/>
    </xf>
    <xf numFmtId="0" fontId="3" fillId="0" borderId="1" xfId="25" applyFont="1" applyBorder="1" applyAlignment="1">
      <alignment horizontal="centerContinuous"/>
      <protection/>
    </xf>
    <xf numFmtId="0" fontId="3" fillId="0" borderId="19" xfId="25" applyFont="1" applyBorder="1" applyAlignment="1">
      <alignment horizontal="centerContinuous"/>
      <protection/>
    </xf>
    <xf numFmtId="0" fontId="1" fillId="0" borderId="59" xfId="25" applyFont="1" applyBorder="1">
      <alignment/>
      <protection/>
    </xf>
    <xf numFmtId="0" fontId="1" fillId="0" borderId="40" xfId="25" applyFont="1" applyBorder="1">
      <alignment/>
      <protection/>
    </xf>
    <xf numFmtId="0" fontId="1" fillId="0" borderId="2" xfId="25" applyFont="1" applyBorder="1" applyAlignment="1">
      <alignment horizontal="center"/>
      <protection/>
    </xf>
    <xf numFmtId="0" fontId="1" fillId="0" borderId="3" xfId="25" applyFont="1" applyBorder="1" applyAlignment="1">
      <alignment horizontal="center"/>
      <protection/>
    </xf>
    <xf numFmtId="4" fontId="1" fillId="0" borderId="3" xfId="25" applyNumberFormat="1" applyFont="1" applyBorder="1" applyAlignment="1">
      <alignment horizontal="right"/>
      <protection/>
    </xf>
    <xf numFmtId="0" fontId="1" fillId="0" borderId="40" xfId="25" applyFont="1" applyBorder="1" applyAlignment="1">
      <alignment horizontal="center"/>
      <protection/>
    </xf>
    <xf numFmtId="0" fontId="1" fillId="0" borderId="7" xfId="25" applyFont="1" applyBorder="1" applyAlignment="1">
      <alignment horizontal="center"/>
      <protection/>
    </xf>
    <xf numFmtId="0" fontId="3" fillId="0" borderId="65" xfId="25" applyFont="1" applyBorder="1">
      <alignment/>
      <protection/>
    </xf>
    <xf numFmtId="0" fontId="3" fillId="0" borderId="0" xfId="25" applyFont="1" applyBorder="1">
      <alignment/>
      <protection/>
    </xf>
    <xf numFmtId="3" fontId="3" fillId="0" borderId="8" xfId="25" applyNumberFormat="1" applyFont="1" applyBorder="1" applyAlignment="1">
      <alignment horizontal="right"/>
      <protection/>
    </xf>
    <xf numFmtId="3" fontId="3" fillId="0" borderId="9" xfId="25" applyNumberFormat="1" applyFont="1" applyBorder="1" applyAlignment="1">
      <alignment horizontal="right"/>
      <protection/>
    </xf>
    <xf numFmtId="4" fontId="3" fillId="0" borderId="9" xfId="25" applyNumberFormat="1" applyFont="1" applyBorder="1" applyAlignment="1">
      <alignment horizontal="right"/>
      <protection/>
    </xf>
    <xf numFmtId="0" fontId="1" fillId="0" borderId="9" xfId="25" applyFont="1" applyBorder="1">
      <alignment/>
      <protection/>
    </xf>
    <xf numFmtId="0" fontId="1" fillId="0" borderId="10" xfId="25" applyFont="1" applyBorder="1">
      <alignment/>
      <protection/>
    </xf>
    <xf numFmtId="0" fontId="7" fillId="0" borderId="11" xfId="25" applyFont="1" applyBorder="1">
      <alignment/>
      <protection/>
    </xf>
    <xf numFmtId="0" fontId="1" fillId="0" borderId="65" xfId="25" applyFont="1" applyBorder="1">
      <alignment/>
      <protection/>
    </xf>
    <xf numFmtId="3" fontId="1" fillId="0" borderId="8" xfId="25" applyNumberFormat="1" applyFont="1" applyBorder="1" applyAlignment="1">
      <alignment horizontal="right"/>
      <protection/>
    </xf>
    <xf numFmtId="3" fontId="1" fillId="0" borderId="9" xfId="25" applyNumberFormat="1" applyFont="1" applyBorder="1" applyAlignment="1">
      <alignment horizontal="right"/>
      <protection/>
    </xf>
    <xf numFmtId="4" fontId="1" fillId="0" borderId="9" xfId="25" applyNumberFormat="1" applyFont="1" applyBorder="1" applyAlignment="1">
      <alignment horizontal="right"/>
      <protection/>
    </xf>
    <xf numFmtId="0" fontId="1" fillId="0" borderId="11" xfId="25" applyFont="1" applyBorder="1">
      <alignment/>
      <protection/>
    </xf>
    <xf numFmtId="0" fontId="5" fillId="0" borderId="65" xfId="25" applyFont="1" applyBorder="1">
      <alignment/>
      <protection/>
    </xf>
    <xf numFmtId="0" fontId="3" fillId="0" borderId="0" xfId="25" applyFont="1" applyBorder="1">
      <alignment/>
      <protection/>
    </xf>
    <xf numFmtId="3" fontId="5" fillId="0" borderId="8" xfId="25" applyNumberFormat="1" applyFont="1" applyBorder="1">
      <alignment/>
      <protection/>
    </xf>
    <xf numFmtId="4" fontId="5" fillId="0" borderId="9" xfId="25" applyNumberFormat="1" applyFont="1" applyBorder="1">
      <alignment/>
      <protection/>
    </xf>
    <xf numFmtId="3" fontId="3" fillId="0" borderId="8" xfId="25" applyNumberFormat="1" applyFont="1" applyBorder="1">
      <alignment/>
      <protection/>
    </xf>
    <xf numFmtId="3" fontId="3" fillId="0" borderId="9" xfId="25" applyNumberFormat="1" applyFont="1" applyBorder="1">
      <alignment/>
      <protection/>
    </xf>
    <xf numFmtId="0" fontId="3" fillId="0" borderId="9" xfId="25" applyFont="1" applyBorder="1">
      <alignment/>
      <protection/>
    </xf>
    <xf numFmtId="0" fontId="1" fillId="0" borderId="62" xfId="25" applyFont="1" applyBorder="1">
      <alignment/>
      <protection/>
    </xf>
    <xf numFmtId="0" fontId="10" fillId="0" borderId="1" xfId="25" applyFont="1" applyBorder="1">
      <alignment/>
      <protection/>
    </xf>
    <xf numFmtId="3" fontId="5" fillId="0" borderId="16" xfId="25" applyNumberFormat="1" applyFont="1" applyBorder="1">
      <alignment/>
      <protection/>
    </xf>
    <xf numFmtId="3" fontId="5" fillId="0" borderId="17" xfId="25" applyNumberFormat="1" applyFont="1" applyBorder="1">
      <alignment/>
      <protection/>
    </xf>
    <xf numFmtId="4" fontId="5" fillId="0" borderId="17" xfId="25" applyNumberFormat="1" applyFont="1" applyBorder="1">
      <alignment/>
      <protection/>
    </xf>
    <xf numFmtId="0" fontId="1" fillId="0" borderId="17" xfId="25" applyFont="1" applyBorder="1">
      <alignment/>
      <protection/>
    </xf>
    <xf numFmtId="0" fontId="1" fillId="0" borderId="1" xfId="25" applyFont="1" applyBorder="1">
      <alignment/>
      <protection/>
    </xf>
    <xf numFmtId="0" fontId="1" fillId="0" borderId="19" xfId="25" applyFont="1" applyBorder="1">
      <alignment/>
      <protection/>
    </xf>
    <xf numFmtId="49" fontId="3" fillId="0" borderId="0" xfId="25" applyNumberFormat="1" applyFont="1" applyBorder="1" applyAlignment="1">
      <alignment horizontal="left"/>
      <protection/>
    </xf>
    <xf numFmtId="0" fontId="1" fillId="0" borderId="0" xfId="25">
      <alignment/>
      <protection/>
    </xf>
    <xf numFmtId="0" fontId="1" fillId="0" borderId="0" xfId="26">
      <alignment/>
      <protection/>
    </xf>
    <xf numFmtId="0" fontId="29" fillId="0" borderId="0" xfId="26" applyFont="1">
      <alignment/>
      <protection/>
    </xf>
    <xf numFmtId="0" fontId="2" fillId="0" borderId="0" xfId="26" applyFont="1">
      <alignment/>
      <protection/>
    </xf>
    <xf numFmtId="0" fontId="6" fillId="0" borderId="0" xfId="26" applyFont="1" applyAlignment="1">
      <alignment horizontal="centerContinuous"/>
      <protection/>
    </xf>
    <xf numFmtId="0" fontId="29" fillId="0" borderId="0" xfId="26" applyFont="1" applyAlignment="1">
      <alignment horizontal="centerContinuous"/>
      <protection/>
    </xf>
    <xf numFmtId="0" fontId="10" fillId="0" borderId="0" xfId="26" applyFont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1" fillId="0" borderId="0" xfId="26" applyAlignment="1">
      <alignment/>
      <protection/>
    </xf>
    <xf numFmtId="0" fontId="1" fillId="0" borderId="0" xfId="26" applyFont="1" applyAlignment="1">
      <alignment horizontal="centerContinuous"/>
      <protection/>
    </xf>
    <xf numFmtId="0" fontId="10" fillId="0" borderId="59" xfId="26" applyFont="1" applyBorder="1">
      <alignment/>
      <protection/>
    </xf>
    <xf numFmtId="0" fontId="1" fillId="0" borderId="40" xfId="26" applyBorder="1">
      <alignment/>
      <protection/>
    </xf>
    <xf numFmtId="0" fontId="1" fillId="0" borderId="41" xfId="26" applyBorder="1" applyAlignment="1">
      <alignment horizontal="centerContinuous"/>
      <protection/>
    </xf>
    <xf numFmtId="0" fontId="1" fillId="0" borderId="42" xfId="26" applyBorder="1" applyAlignment="1">
      <alignment horizontal="centerContinuous"/>
      <protection/>
    </xf>
    <xf numFmtId="0" fontId="1" fillId="0" borderId="7" xfId="26" applyBorder="1" applyAlignment="1">
      <alignment horizontal="centerContinuous"/>
      <protection/>
    </xf>
    <xf numFmtId="0" fontId="1" fillId="0" borderId="62" xfId="26" applyBorder="1">
      <alignment/>
      <protection/>
    </xf>
    <xf numFmtId="0" fontId="1" fillId="0" borderId="1" xfId="26" applyBorder="1">
      <alignment/>
      <protection/>
    </xf>
    <xf numFmtId="0" fontId="1" fillId="0" borderId="16" xfId="26" applyBorder="1" applyAlignment="1">
      <alignment horizontal="centerContinuous"/>
      <protection/>
    </xf>
    <xf numFmtId="0" fontId="1" fillId="0" borderId="18" xfId="26" applyBorder="1" applyAlignment="1">
      <alignment horizontal="centerContinuous"/>
      <protection/>
    </xf>
    <xf numFmtId="0" fontId="1" fillId="0" borderId="19" xfId="26" applyBorder="1" applyAlignment="1">
      <alignment horizontal="centerContinuous"/>
      <protection/>
    </xf>
    <xf numFmtId="0" fontId="1" fillId="0" borderId="65" xfId="26" applyFont="1" applyBorder="1">
      <alignment/>
      <protection/>
    </xf>
    <xf numFmtId="0" fontId="1" fillId="0" borderId="0" xfId="26" applyFont="1" applyBorder="1">
      <alignment/>
      <protection/>
    </xf>
    <xf numFmtId="0" fontId="1" fillId="0" borderId="0" xfId="26" applyBorder="1">
      <alignment/>
      <protection/>
    </xf>
    <xf numFmtId="0" fontId="1" fillId="0" borderId="8" xfId="26" applyFill="1" applyBorder="1">
      <alignment/>
      <protection/>
    </xf>
    <xf numFmtId="0" fontId="1" fillId="0" borderId="10" xfId="26" applyFill="1" applyBorder="1">
      <alignment/>
      <protection/>
    </xf>
    <xf numFmtId="4" fontId="1" fillId="0" borderId="11" xfId="26" applyNumberFormat="1" applyFill="1" applyBorder="1">
      <alignment/>
      <protection/>
    </xf>
    <xf numFmtId="3" fontId="1" fillId="0" borderId="8" xfId="26" applyNumberFormat="1" applyFill="1" applyBorder="1">
      <alignment/>
      <protection/>
    </xf>
    <xf numFmtId="3" fontId="1" fillId="0" borderId="10" xfId="26" applyNumberFormat="1" applyFill="1" applyBorder="1">
      <alignment/>
      <protection/>
    </xf>
    <xf numFmtId="3" fontId="1" fillId="0" borderId="0" xfId="26" applyNumberFormat="1">
      <alignment/>
      <protection/>
    </xf>
    <xf numFmtId="0" fontId="1" fillId="0" borderId="11" xfId="26" applyFill="1" applyBorder="1">
      <alignment/>
      <protection/>
    </xf>
    <xf numFmtId="3" fontId="1" fillId="0" borderId="8" xfId="26" applyNumberFormat="1" applyBorder="1">
      <alignment/>
      <protection/>
    </xf>
    <xf numFmtId="3" fontId="1" fillId="0" borderId="10" xfId="26" applyNumberFormat="1" applyBorder="1">
      <alignment/>
      <protection/>
    </xf>
    <xf numFmtId="4" fontId="1" fillId="0" borderId="11" xfId="26" applyNumberFormat="1" applyBorder="1">
      <alignment/>
      <protection/>
    </xf>
    <xf numFmtId="0" fontId="1" fillId="0" borderId="62" xfId="26" applyFont="1" applyBorder="1">
      <alignment/>
      <protection/>
    </xf>
    <xf numFmtId="0" fontId="1" fillId="0" borderId="1" xfId="26" applyFont="1" applyBorder="1">
      <alignment/>
      <protection/>
    </xf>
    <xf numFmtId="3" fontId="1" fillId="0" borderId="16" xfId="26" applyNumberFormat="1" applyBorder="1">
      <alignment/>
      <protection/>
    </xf>
    <xf numFmtId="3" fontId="1" fillId="0" borderId="18" xfId="26" applyNumberFormat="1" applyBorder="1">
      <alignment/>
      <protection/>
    </xf>
    <xf numFmtId="4" fontId="1" fillId="0" borderId="19" xfId="26" applyNumberFormat="1" applyBorder="1">
      <alignment/>
      <protection/>
    </xf>
    <xf numFmtId="0" fontId="1" fillId="0" borderId="0" xfId="26" applyFont="1">
      <alignment/>
      <protection/>
    </xf>
    <xf numFmtId="0" fontId="1" fillId="0" borderId="0" xfId="26" applyFont="1" applyAlignment="1">
      <alignment horizontal="right"/>
      <protection/>
    </xf>
    <xf numFmtId="0" fontId="1" fillId="0" borderId="0" xfId="26" applyFont="1" applyBorder="1" applyAlignment="1">
      <alignment horizontal="left"/>
      <protection/>
    </xf>
    <xf numFmtId="0" fontId="3" fillId="0" borderId="0" xfId="27" applyFont="1" applyAlignment="1">
      <alignment/>
      <protection/>
    </xf>
    <xf numFmtId="0" fontId="3" fillId="0" borderId="0" xfId="27" applyFont="1">
      <alignment/>
      <protection/>
    </xf>
    <xf numFmtId="0" fontId="3" fillId="0" borderId="0" xfId="27" applyFont="1" applyAlignment="1">
      <alignment horizontal="right"/>
      <protection/>
    </xf>
    <xf numFmtId="0" fontId="1" fillId="0" borderId="0" xfId="27" applyFont="1" applyBorder="1">
      <alignment/>
      <protection/>
    </xf>
    <xf numFmtId="0" fontId="1" fillId="0" borderId="0" xfId="27" applyFont="1">
      <alignment/>
      <protection/>
    </xf>
    <xf numFmtId="17" fontId="3" fillId="0" borderId="0" xfId="27" applyNumberFormat="1" applyFont="1" applyAlignment="1">
      <alignment horizontal="right"/>
      <protection/>
    </xf>
    <xf numFmtId="0" fontId="10" fillId="0" borderId="0" xfId="27" applyFont="1" applyAlignment="1">
      <alignment/>
      <protection/>
    </xf>
    <xf numFmtId="0" fontId="1" fillId="0" borderId="0" xfId="27" applyFont="1" applyAlignment="1">
      <alignment/>
      <protection/>
    </xf>
    <xf numFmtId="17" fontId="7" fillId="0" borderId="0" xfId="27" applyNumberFormat="1" applyFont="1" applyBorder="1" applyAlignment="1">
      <alignment horizontal="left"/>
      <protection/>
    </xf>
    <xf numFmtId="0" fontId="10" fillId="0" borderId="0" xfId="27" applyFont="1" applyBorder="1" applyAlignment="1">
      <alignment horizontal="center"/>
      <protection/>
    </xf>
    <xf numFmtId="0" fontId="10" fillId="0" borderId="0" xfId="27" applyFont="1">
      <alignment/>
      <protection/>
    </xf>
    <xf numFmtId="0" fontId="3" fillId="0" borderId="0" xfId="27" applyFont="1" applyAlignment="1">
      <alignment horizontal="center"/>
      <protection/>
    </xf>
    <xf numFmtId="0" fontId="10" fillId="0" borderId="0" xfId="27" applyFont="1" applyAlignment="1">
      <alignment horizontal="centerContinuous"/>
      <protection/>
    </xf>
    <xf numFmtId="0" fontId="1" fillId="0" borderId="0" xfId="27" applyFont="1" applyAlignment="1">
      <alignment horizontal="centerContinuous"/>
      <protection/>
    </xf>
    <xf numFmtId="0" fontId="10" fillId="0" borderId="59" xfId="27" applyFont="1" applyBorder="1" applyAlignment="1">
      <alignment horizontal="centerContinuous"/>
      <protection/>
    </xf>
    <xf numFmtId="0" fontId="1" fillId="0" borderId="40" xfId="27" applyFont="1" applyBorder="1" applyAlignment="1">
      <alignment horizontal="centerContinuous"/>
      <protection/>
    </xf>
    <xf numFmtId="0" fontId="1" fillId="0" borderId="43" xfId="27" applyFont="1" applyBorder="1" applyAlignment="1">
      <alignment horizontal="centerContinuous"/>
      <protection/>
    </xf>
    <xf numFmtId="0" fontId="1" fillId="0" borderId="60" xfId="27" applyFont="1" applyBorder="1" applyAlignment="1">
      <alignment horizontal="centerContinuous"/>
      <protection/>
    </xf>
    <xf numFmtId="0" fontId="1" fillId="0" borderId="3" xfId="27" applyFont="1" applyBorder="1" applyAlignment="1">
      <alignment horizontal="center"/>
      <protection/>
    </xf>
    <xf numFmtId="0" fontId="1" fillId="0" borderId="85" xfId="27" applyFont="1" applyBorder="1" applyAlignment="1">
      <alignment horizontal="center"/>
      <protection/>
    </xf>
    <xf numFmtId="0" fontId="1" fillId="0" borderId="0" xfId="27" applyFont="1" applyBorder="1" applyAlignment="1">
      <alignment/>
      <protection/>
    </xf>
    <xf numFmtId="0" fontId="1" fillId="0" borderId="62" xfId="27" applyFont="1" applyBorder="1">
      <alignment/>
      <protection/>
    </xf>
    <xf numFmtId="0" fontId="1" fillId="0" borderId="1" xfId="27" applyFont="1" applyBorder="1">
      <alignment/>
      <protection/>
    </xf>
    <xf numFmtId="0" fontId="1" fillId="0" borderId="18" xfId="27" applyFont="1" applyBorder="1" applyAlignment="1">
      <alignment horizontal="center"/>
      <protection/>
    </xf>
    <xf numFmtId="0" fontId="1" fillId="0" borderId="17" xfId="27" applyFont="1" applyBorder="1" applyAlignment="1">
      <alignment horizontal="center"/>
      <protection/>
    </xf>
    <xf numFmtId="0" fontId="1" fillId="0" borderId="74" xfId="27" applyFont="1" applyBorder="1" applyAlignment="1">
      <alignment horizontal="center"/>
      <protection/>
    </xf>
    <xf numFmtId="0" fontId="1" fillId="0" borderId="0" xfId="27" applyFont="1" applyBorder="1" applyAlignment="1">
      <alignment horizontal="centerContinuous"/>
      <protection/>
    </xf>
    <xf numFmtId="0" fontId="1" fillId="0" borderId="65" xfId="27" applyFont="1" applyBorder="1">
      <alignment/>
      <protection/>
    </xf>
    <xf numFmtId="0" fontId="1" fillId="0" borderId="10" xfId="27" applyFont="1" applyBorder="1" applyAlignment="1">
      <alignment horizontal="center"/>
      <protection/>
    </xf>
    <xf numFmtId="0" fontId="1" fillId="0" borderId="9" xfId="27" applyFont="1" applyBorder="1" applyAlignment="1">
      <alignment horizontal="center"/>
      <protection/>
    </xf>
    <xf numFmtId="0" fontId="1" fillId="0" borderId="88" xfId="27" applyFont="1" applyBorder="1" applyAlignment="1">
      <alignment horizontal="center"/>
      <protection/>
    </xf>
    <xf numFmtId="3" fontId="1" fillId="0" borderId="10" xfId="27" applyNumberFormat="1" applyFill="1" applyBorder="1">
      <alignment/>
      <protection/>
    </xf>
    <xf numFmtId="4" fontId="1" fillId="0" borderId="10" xfId="27" applyNumberFormat="1" applyFill="1" applyBorder="1">
      <alignment/>
      <protection/>
    </xf>
    <xf numFmtId="0" fontId="1" fillId="0" borderId="10" xfId="27" applyFont="1" applyBorder="1">
      <alignment/>
      <protection/>
    </xf>
    <xf numFmtId="0" fontId="1" fillId="0" borderId="88" xfId="27" applyFont="1" applyBorder="1">
      <alignment/>
      <protection/>
    </xf>
    <xf numFmtId="0" fontId="0" fillId="0" borderId="0" xfId="27" applyFont="1" applyBorder="1">
      <alignment/>
      <protection/>
    </xf>
    <xf numFmtId="3" fontId="1" fillId="0" borderId="10" xfId="27" applyNumberFormat="1" applyFill="1" applyBorder="1" applyAlignment="1">
      <alignment vertical="top"/>
      <protection/>
    </xf>
    <xf numFmtId="4" fontId="1" fillId="0" borderId="10" xfId="27" applyNumberFormat="1" applyFill="1" applyBorder="1" applyAlignment="1">
      <alignment vertical="top"/>
      <protection/>
    </xf>
    <xf numFmtId="0" fontId="1" fillId="0" borderId="88" xfId="27" applyBorder="1" applyAlignment="1">
      <alignment vertical="top" wrapText="1"/>
      <protection/>
    </xf>
    <xf numFmtId="0" fontId="1" fillId="0" borderId="88" xfId="27" applyFont="1" applyFill="1" applyBorder="1">
      <alignment/>
      <protection/>
    </xf>
    <xf numFmtId="0" fontId="0" fillId="0" borderId="88" xfId="27" applyFont="1" applyBorder="1" applyAlignment="1">
      <alignment horizontal="left"/>
      <protection/>
    </xf>
    <xf numFmtId="0" fontId="1" fillId="0" borderId="88" xfId="27" applyBorder="1">
      <alignment/>
      <protection/>
    </xf>
    <xf numFmtId="0" fontId="0" fillId="0" borderId="88" xfId="27" applyFont="1" applyBorder="1">
      <alignment/>
      <protection/>
    </xf>
    <xf numFmtId="0" fontId="0" fillId="0" borderId="0" xfId="27" applyFont="1" applyBorder="1" applyAlignment="1">
      <alignment horizontal="left"/>
      <protection/>
    </xf>
    <xf numFmtId="0" fontId="54" fillId="0" borderId="0" xfId="27" applyFont="1" applyBorder="1" applyAlignment="1">
      <alignment horizontal="left"/>
      <protection/>
    </xf>
    <xf numFmtId="0" fontId="1" fillId="0" borderId="10" xfId="27" applyFont="1" applyFill="1" applyBorder="1">
      <alignment/>
      <protection/>
    </xf>
    <xf numFmtId="0" fontId="10" fillId="0" borderId="65" xfId="27" applyFont="1" applyBorder="1">
      <alignment/>
      <protection/>
    </xf>
    <xf numFmtId="3" fontId="10" fillId="0" borderId="10" xfId="27" applyNumberFormat="1" applyFont="1" applyBorder="1">
      <alignment/>
      <protection/>
    </xf>
    <xf numFmtId="4" fontId="10" fillId="0" borderId="10" xfId="27" applyNumberFormat="1" applyFont="1" applyBorder="1">
      <alignment/>
      <protection/>
    </xf>
    <xf numFmtId="0" fontId="1" fillId="0" borderId="9" xfId="27" applyFont="1" applyBorder="1">
      <alignment/>
      <protection/>
    </xf>
    <xf numFmtId="0" fontId="1" fillId="0" borderId="18" xfId="27" applyFont="1" applyBorder="1">
      <alignment/>
      <protection/>
    </xf>
    <xf numFmtId="0" fontId="1" fillId="0" borderId="17" xfId="27" applyFont="1" applyBorder="1">
      <alignment/>
      <protection/>
    </xf>
    <xf numFmtId="0" fontId="1" fillId="0" borderId="74" xfId="27" applyFont="1" applyBorder="1">
      <alignment/>
      <protection/>
    </xf>
    <xf numFmtId="0" fontId="1" fillId="0" borderId="0" xfId="27" applyFont="1" applyAlignment="1">
      <alignment horizontal="right"/>
      <protection/>
    </xf>
    <xf numFmtId="0" fontId="1" fillId="0" borderId="0" xfId="27" applyFont="1" applyAlignment="1">
      <alignment horizontal="left"/>
      <protection/>
    </xf>
    <xf numFmtId="0" fontId="1" fillId="0" borderId="0" xfId="27" applyFont="1" applyBorder="1" applyAlignment="1">
      <alignment horizontal="left"/>
      <protection/>
    </xf>
    <xf numFmtId="0" fontId="1" fillId="0" borderId="0" xfId="27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>
      <alignment/>
      <protection/>
    </xf>
    <xf numFmtId="0" fontId="10" fillId="0" borderId="0" xfId="27" applyFont="1" applyBorder="1" applyAlignment="1">
      <alignment horizontal="centerContinuous"/>
      <protection/>
    </xf>
    <xf numFmtId="0" fontId="1" fillId="0" borderId="0" xfId="27" applyFont="1" applyBorder="1" applyAlignment="1">
      <alignment horizontal="center"/>
      <protection/>
    </xf>
    <xf numFmtId="0" fontId="3" fillId="0" borderId="0" xfId="28" applyFont="1" applyAlignment="1">
      <alignment/>
      <protection/>
    </xf>
    <xf numFmtId="0" fontId="3" fillId="0" borderId="0" xfId="28" applyFont="1">
      <alignment/>
      <protection/>
    </xf>
    <xf numFmtId="0" fontId="3" fillId="0" borderId="0" xfId="28" applyFont="1" applyAlignment="1">
      <alignment horizontal="right"/>
      <protection/>
    </xf>
    <xf numFmtId="0" fontId="1" fillId="0" borderId="0" xfId="28" applyFont="1">
      <alignment/>
      <protection/>
    </xf>
    <xf numFmtId="17" fontId="3" fillId="0" borderId="0" xfId="28" applyNumberFormat="1" applyFont="1" applyAlignment="1">
      <alignment horizontal="right"/>
      <protection/>
    </xf>
    <xf numFmtId="0" fontId="5" fillId="0" borderId="0" xfId="28" applyFont="1" applyAlignment="1">
      <alignment/>
      <protection/>
    </xf>
    <xf numFmtId="17" fontId="3" fillId="0" borderId="0" xfId="28" applyNumberFormat="1" applyFont="1" applyAlignment="1">
      <alignment horizontal="left"/>
      <protection/>
    </xf>
    <xf numFmtId="0" fontId="5" fillId="0" borderId="0" xfId="28" applyFont="1" applyAlignment="1">
      <alignment horizontal="centerContinuous"/>
      <protection/>
    </xf>
    <xf numFmtId="0" fontId="3" fillId="0" borderId="0" xfId="28" applyFont="1" applyAlignment="1">
      <alignment horizontal="centerContinuous"/>
      <protection/>
    </xf>
    <xf numFmtId="0" fontId="5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10" fillId="0" borderId="0" xfId="28" applyFont="1">
      <alignment/>
      <protection/>
    </xf>
    <xf numFmtId="0" fontId="1" fillId="0" borderId="0" xfId="28" applyFont="1" applyAlignment="1">
      <alignment horizontal="centerContinuous"/>
      <protection/>
    </xf>
    <xf numFmtId="0" fontId="10" fillId="0" borderId="0" xfId="28" applyFont="1" applyAlignment="1">
      <alignment horizontal="centerContinuous"/>
      <protection/>
    </xf>
    <xf numFmtId="0" fontId="10" fillId="0" borderId="0" xfId="28" applyFont="1" applyAlignment="1">
      <alignment horizontal="center"/>
      <protection/>
    </xf>
    <xf numFmtId="0" fontId="10" fillId="0" borderId="59" xfId="28" applyFont="1" applyBorder="1" applyAlignment="1">
      <alignment horizontal="centerContinuous"/>
      <protection/>
    </xf>
    <xf numFmtId="0" fontId="1" fillId="0" borderId="40" xfId="28" applyFont="1" applyBorder="1" applyAlignment="1">
      <alignment horizontal="centerContinuous"/>
      <protection/>
    </xf>
    <xf numFmtId="0" fontId="1" fillId="0" borderId="43" xfId="28" applyFont="1" applyBorder="1" applyAlignment="1">
      <alignment horizontal="centerContinuous"/>
      <protection/>
    </xf>
    <xf numFmtId="0" fontId="1" fillId="0" borderId="60" xfId="28" applyFont="1" applyBorder="1" applyAlignment="1">
      <alignment horizontal="centerContinuous"/>
      <protection/>
    </xf>
    <xf numFmtId="0" fontId="1" fillId="0" borderId="3" xfId="28" applyFont="1" applyBorder="1" applyAlignment="1">
      <alignment horizontal="center"/>
      <protection/>
    </xf>
    <xf numFmtId="0" fontId="1" fillId="0" borderId="40" xfId="28" applyFont="1" applyBorder="1" applyAlignment="1">
      <alignment/>
      <protection/>
    </xf>
    <xf numFmtId="0" fontId="1" fillId="0" borderId="7" xfId="28" applyFont="1" applyBorder="1" applyAlignment="1">
      <alignment/>
      <protection/>
    </xf>
    <xf numFmtId="0" fontId="1" fillId="0" borderId="62" xfId="28" applyFont="1" applyBorder="1">
      <alignment/>
      <protection/>
    </xf>
    <xf numFmtId="0" fontId="1" fillId="0" borderId="1" xfId="28" applyFont="1" applyBorder="1">
      <alignment/>
      <protection/>
    </xf>
    <xf numFmtId="0" fontId="1" fillId="0" borderId="18" xfId="28" applyFont="1" applyBorder="1" applyAlignment="1">
      <alignment horizontal="center"/>
      <protection/>
    </xf>
    <xf numFmtId="0" fontId="1" fillId="0" borderId="17" xfId="28" applyFont="1" applyBorder="1" applyAlignment="1">
      <alignment horizontal="center"/>
      <protection/>
    </xf>
    <xf numFmtId="0" fontId="1" fillId="0" borderId="1" xfId="28" applyFont="1" applyBorder="1" applyAlignment="1">
      <alignment horizontal="centerContinuous"/>
      <protection/>
    </xf>
    <xf numFmtId="0" fontId="1" fillId="0" borderId="19" xfId="28" applyFont="1" applyBorder="1" applyAlignment="1">
      <alignment horizontal="centerContinuous"/>
      <protection/>
    </xf>
    <xf numFmtId="0" fontId="1" fillId="0" borderId="65" xfId="28" applyFont="1" applyBorder="1">
      <alignment/>
      <protection/>
    </xf>
    <xf numFmtId="0" fontId="1" fillId="0" borderId="0" xfId="28" applyFont="1" applyBorder="1">
      <alignment/>
      <protection/>
    </xf>
    <xf numFmtId="3" fontId="1" fillId="0" borderId="10" xfId="28" applyNumberFormat="1" applyFont="1" applyBorder="1">
      <alignment/>
      <protection/>
    </xf>
    <xf numFmtId="0" fontId="1" fillId="0" borderId="9" xfId="28" applyFont="1" applyBorder="1">
      <alignment/>
      <protection/>
    </xf>
    <xf numFmtId="4" fontId="1" fillId="0" borderId="9" xfId="28" applyNumberFormat="1" applyFont="1" applyBorder="1">
      <alignment/>
      <protection/>
    </xf>
    <xf numFmtId="0" fontId="1" fillId="0" borderId="4" xfId="28" applyFont="1" applyBorder="1">
      <alignment/>
      <protection/>
    </xf>
    <xf numFmtId="0" fontId="1" fillId="0" borderId="7" xfId="28" applyFont="1" applyBorder="1" applyAlignment="1">
      <alignment horizontal="center"/>
      <protection/>
    </xf>
    <xf numFmtId="0" fontId="1" fillId="0" borderId="10" xfId="28" applyFont="1" applyBorder="1">
      <alignment/>
      <protection/>
    </xf>
    <xf numFmtId="0" fontId="1" fillId="0" borderId="0" xfId="28" applyFont="1" applyFill="1" applyBorder="1">
      <alignment/>
      <protection/>
    </xf>
    <xf numFmtId="0" fontId="1" fillId="0" borderId="11" xfId="28" applyFont="1" applyBorder="1" applyAlignment="1">
      <alignment horizontal="center"/>
      <protection/>
    </xf>
    <xf numFmtId="3" fontId="1" fillId="0" borderId="10" xfId="28" applyNumberFormat="1" applyFill="1" applyBorder="1">
      <alignment/>
      <protection/>
    </xf>
    <xf numFmtId="4" fontId="1" fillId="0" borderId="10" xfId="28" applyNumberFormat="1" applyFill="1" applyBorder="1">
      <alignment/>
      <protection/>
    </xf>
    <xf numFmtId="0" fontId="0" fillId="0" borderId="11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0" fontId="0" fillId="0" borderId="11" xfId="28" applyFont="1" applyBorder="1">
      <alignment/>
      <protection/>
    </xf>
    <xf numFmtId="3" fontId="1" fillId="0" borderId="10" xfId="28" applyNumberFormat="1" applyFont="1" applyFill="1" applyBorder="1">
      <alignment/>
      <protection/>
    </xf>
    <xf numFmtId="3" fontId="1" fillId="0" borderId="9" xfId="28" applyNumberFormat="1" applyFont="1" applyFill="1" applyBorder="1">
      <alignment/>
      <protection/>
    </xf>
    <xf numFmtId="4" fontId="1" fillId="0" borderId="9" xfId="28" applyNumberFormat="1" applyFont="1" applyFill="1" applyBorder="1">
      <alignment/>
      <protection/>
    </xf>
    <xf numFmtId="0" fontId="1" fillId="0" borderId="11" xfId="28" applyFont="1" applyBorder="1">
      <alignment/>
      <protection/>
    </xf>
    <xf numFmtId="3" fontId="1" fillId="0" borderId="9" xfId="28" applyNumberFormat="1" applyFont="1" applyBorder="1">
      <alignment/>
      <protection/>
    </xf>
    <xf numFmtId="0" fontId="5" fillId="0" borderId="65" xfId="28" applyFont="1" applyBorder="1">
      <alignment/>
      <protection/>
    </xf>
    <xf numFmtId="0" fontId="5" fillId="0" borderId="0" xfId="28" applyFont="1" applyBorder="1">
      <alignment/>
      <protection/>
    </xf>
    <xf numFmtId="3" fontId="5" fillId="0" borderId="10" xfId="28" applyNumberFormat="1" applyFont="1" applyBorder="1">
      <alignment/>
      <protection/>
    </xf>
    <xf numFmtId="4" fontId="5" fillId="0" borderId="10" xfId="28" applyNumberFormat="1" applyFont="1" applyBorder="1">
      <alignment/>
      <protection/>
    </xf>
    <xf numFmtId="0" fontId="1" fillId="0" borderId="18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19" xfId="28" applyFont="1" applyBorder="1">
      <alignment/>
      <protection/>
    </xf>
    <xf numFmtId="0" fontId="1" fillId="0" borderId="0" xfId="28" applyFont="1" applyAlignment="1">
      <alignment horizontal="right"/>
      <protection/>
    </xf>
    <xf numFmtId="0" fontId="1" fillId="0" borderId="0" xfId="28" applyFont="1" applyAlignment="1">
      <alignment horizontal="left"/>
      <protection/>
    </xf>
    <xf numFmtId="0" fontId="1" fillId="0" borderId="0" xfId="28" applyFont="1" applyBorder="1" applyAlignment="1">
      <alignment horizontal="left"/>
      <protection/>
    </xf>
    <xf numFmtId="0" fontId="7" fillId="0" borderId="0" xfId="28" applyFont="1" applyBorder="1" applyAlignment="1">
      <alignment horizontal="right"/>
      <protection/>
    </xf>
    <xf numFmtId="0" fontId="7" fillId="0" borderId="0" xfId="28" applyFont="1" applyBorder="1">
      <alignment/>
      <protection/>
    </xf>
    <xf numFmtId="0" fontId="10" fillId="0" borderId="0" xfId="28" applyFont="1" applyBorder="1" applyAlignment="1">
      <alignment horizontal="centerContinuous"/>
      <protection/>
    </xf>
    <xf numFmtId="0" fontId="10" fillId="0" borderId="0" xfId="28" applyFont="1" applyBorder="1" applyAlignment="1">
      <alignment horizontal="center"/>
      <protection/>
    </xf>
    <xf numFmtId="0" fontId="1" fillId="0" borderId="0" xfId="28" applyFont="1" applyBorder="1" applyAlignment="1">
      <alignment/>
      <protection/>
    </xf>
    <xf numFmtId="0" fontId="1" fillId="0" borderId="0" xfId="28" applyFont="1" applyBorder="1" applyAlignment="1">
      <alignment horizontal="centerContinuous"/>
      <protection/>
    </xf>
    <xf numFmtId="0" fontId="1" fillId="0" borderId="0" xfId="28" applyFont="1" applyBorder="1" applyAlignment="1">
      <alignment horizontal="center"/>
      <protection/>
    </xf>
    <xf numFmtId="0" fontId="1" fillId="0" borderId="0" xfId="29" applyFont="1" applyBorder="1">
      <alignment/>
      <protection/>
    </xf>
    <xf numFmtId="0" fontId="1" fillId="0" borderId="0" xfId="29" applyFont="1">
      <alignment/>
      <protection/>
    </xf>
    <xf numFmtId="0" fontId="5" fillId="0" borderId="0" xfId="29" applyFont="1" applyBorder="1" applyAlignment="1">
      <alignment/>
      <protection/>
    </xf>
    <xf numFmtId="0" fontId="3" fillId="0" borderId="0" xfId="29" applyFont="1" applyBorder="1" applyAlignment="1">
      <alignment/>
      <protection/>
    </xf>
    <xf numFmtId="0" fontId="3" fillId="0" borderId="0" xfId="29" applyFont="1" applyBorder="1">
      <alignment/>
      <protection/>
    </xf>
    <xf numFmtId="0" fontId="3" fillId="0" borderId="0" xfId="29" applyFont="1" applyBorder="1" applyAlignment="1">
      <alignment horizontal="right"/>
      <protection/>
    </xf>
    <xf numFmtId="17" fontId="3" fillId="0" borderId="0" xfId="29" applyNumberFormat="1" applyFont="1" applyBorder="1" applyAlignment="1">
      <alignment horizontal="right"/>
      <protection/>
    </xf>
    <xf numFmtId="17" fontId="3" fillId="0" borderId="0" xfId="29" applyNumberFormat="1" applyFont="1" applyBorder="1" applyAlignment="1">
      <alignment horizontal="left"/>
      <protection/>
    </xf>
    <xf numFmtId="0" fontId="5" fillId="0" borderId="0" xfId="29" applyFont="1" applyBorder="1" applyAlignment="1">
      <alignment horizontal="centerContinuous"/>
      <protection/>
    </xf>
    <xf numFmtId="0" fontId="3" fillId="0" borderId="0" xfId="29" applyFont="1" applyBorder="1" applyAlignment="1">
      <alignment horizontal="centerContinuous"/>
      <protection/>
    </xf>
    <xf numFmtId="0" fontId="10" fillId="0" borderId="1" xfId="29" applyFont="1" applyBorder="1">
      <alignment/>
      <protection/>
    </xf>
    <xf numFmtId="0" fontId="1" fillId="0" borderId="1" xfId="29" applyFont="1" applyBorder="1">
      <alignment/>
      <protection/>
    </xf>
    <xf numFmtId="0" fontId="1" fillId="0" borderId="1" xfId="29" applyFont="1" applyBorder="1" applyAlignment="1">
      <alignment horizontal="centerContinuous"/>
      <protection/>
    </xf>
    <xf numFmtId="0" fontId="10" fillId="0" borderId="1" xfId="29" applyFont="1" applyBorder="1" applyAlignment="1">
      <alignment horizontal="centerContinuous"/>
      <protection/>
    </xf>
    <xf numFmtId="0" fontId="10" fillId="0" borderId="59" xfId="29" applyFont="1" applyBorder="1" applyAlignment="1">
      <alignment horizontal="centerContinuous"/>
      <protection/>
    </xf>
    <xf numFmtId="0" fontId="1" fillId="0" borderId="40" xfId="29" applyFont="1" applyBorder="1" applyAlignment="1">
      <alignment horizontal="centerContinuous"/>
      <protection/>
    </xf>
    <xf numFmtId="0" fontId="1" fillId="0" borderId="43" xfId="29" applyFont="1" applyBorder="1" applyAlignment="1">
      <alignment horizontal="centerContinuous"/>
      <protection/>
    </xf>
    <xf numFmtId="0" fontId="1" fillId="0" borderId="60" xfId="29" applyFont="1" applyBorder="1" applyAlignment="1">
      <alignment horizontal="centerContinuous"/>
      <protection/>
    </xf>
    <xf numFmtId="0" fontId="1" fillId="0" borderId="3" xfId="29" applyFont="1" applyBorder="1" applyAlignment="1">
      <alignment horizontal="center"/>
      <protection/>
    </xf>
    <xf numFmtId="0" fontId="1" fillId="0" borderId="85" xfId="29" applyFont="1" applyBorder="1" applyAlignment="1">
      <alignment horizontal="center"/>
      <protection/>
    </xf>
    <xf numFmtId="0" fontId="1" fillId="0" borderId="62" xfId="29" applyFont="1" applyBorder="1">
      <alignment/>
      <protection/>
    </xf>
    <xf numFmtId="0" fontId="1" fillId="0" borderId="18" xfId="29" applyFont="1" applyBorder="1" applyAlignment="1">
      <alignment horizontal="center"/>
      <protection/>
    </xf>
    <xf numFmtId="0" fontId="1" fillId="0" borderId="17" xfId="29" applyFont="1" applyBorder="1" applyAlignment="1">
      <alignment horizontal="center"/>
      <protection/>
    </xf>
    <xf numFmtId="0" fontId="1" fillId="0" borderId="74" xfId="29" applyFont="1" applyBorder="1" applyAlignment="1">
      <alignment horizontal="center"/>
      <protection/>
    </xf>
    <xf numFmtId="0" fontId="1" fillId="0" borderId="65" xfId="29" applyFont="1" applyBorder="1">
      <alignment/>
      <protection/>
    </xf>
    <xf numFmtId="0" fontId="1" fillId="0" borderId="10" xfId="29" applyFont="1" applyBorder="1" applyAlignment="1">
      <alignment horizontal="right"/>
      <protection/>
    </xf>
    <xf numFmtId="0" fontId="1" fillId="0" borderId="9" xfId="29" applyFont="1" applyBorder="1" applyAlignment="1">
      <alignment horizontal="right"/>
      <protection/>
    </xf>
    <xf numFmtId="4" fontId="1" fillId="0" borderId="9" xfId="29" applyNumberFormat="1" applyFont="1" applyBorder="1" applyAlignment="1">
      <alignment horizontal="right"/>
      <protection/>
    </xf>
    <xf numFmtId="0" fontId="1" fillId="0" borderId="4" xfId="29" applyFont="1" applyBorder="1" applyAlignment="1">
      <alignment horizontal="center"/>
      <protection/>
    </xf>
    <xf numFmtId="0" fontId="1" fillId="0" borderId="85" xfId="29" applyFont="1" applyBorder="1" applyAlignment="1">
      <alignment horizontal="centerContinuous"/>
      <protection/>
    </xf>
    <xf numFmtId="3" fontId="1" fillId="0" borderId="10" xfId="29" applyNumberFormat="1" applyFont="1" applyBorder="1" applyAlignment="1">
      <alignment horizontal="right"/>
      <protection/>
    </xf>
    <xf numFmtId="3" fontId="1" fillId="0" borderId="9" xfId="29" applyNumberFormat="1" applyFont="1" applyBorder="1" applyAlignment="1">
      <alignment horizontal="right"/>
      <protection/>
    </xf>
    <xf numFmtId="0" fontId="1" fillId="0" borderId="10" xfId="29" applyFont="1" applyBorder="1" applyAlignment="1">
      <alignment horizontal="center"/>
      <protection/>
    </xf>
    <xf numFmtId="0" fontId="1" fillId="0" borderId="88" xfId="29" applyBorder="1" applyAlignment="1">
      <alignment vertical="top" wrapText="1"/>
      <protection/>
    </xf>
    <xf numFmtId="0" fontId="1" fillId="0" borderId="88" xfId="29" applyFont="1" applyFill="1" applyBorder="1">
      <alignment/>
      <protection/>
    </xf>
    <xf numFmtId="0" fontId="1" fillId="0" borderId="11" xfId="29" applyFont="1" applyFill="1" applyBorder="1">
      <alignment/>
      <protection/>
    </xf>
    <xf numFmtId="0" fontId="1" fillId="0" borderId="88" xfId="29" applyFont="1" applyBorder="1">
      <alignment/>
      <protection/>
    </xf>
    <xf numFmtId="0" fontId="0" fillId="0" borderId="88" xfId="29" applyFont="1" applyBorder="1" applyAlignment="1">
      <alignment horizontal="left"/>
      <protection/>
    </xf>
    <xf numFmtId="0" fontId="1" fillId="0" borderId="88" xfId="29" applyBorder="1">
      <alignment/>
      <protection/>
    </xf>
    <xf numFmtId="0" fontId="0" fillId="0" borderId="88" xfId="29" applyFont="1" applyBorder="1">
      <alignment/>
      <protection/>
    </xf>
    <xf numFmtId="3" fontId="1" fillId="0" borderId="10" xfId="29" applyNumberFormat="1" applyFill="1" applyBorder="1" applyAlignment="1">
      <alignment horizontal="right"/>
      <protection/>
    </xf>
    <xf numFmtId="4" fontId="1" fillId="0" borderId="10" xfId="29" applyNumberFormat="1" applyFill="1" applyBorder="1" applyAlignment="1">
      <alignment horizontal="right"/>
      <protection/>
    </xf>
    <xf numFmtId="0" fontId="1" fillId="0" borderId="10" xfId="29" applyFont="1" applyBorder="1">
      <alignment/>
      <protection/>
    </xf>
    <xf numFmtId="0" fontId="1" fillId="0" borderId="11" xfId="29" applyFont="1" applyBorder="1">
      <alignment/>
      <protection/>
    </xf>
    <xf numFmtId="3" fontId="1" fillId="0" borderId="10" xfId="29" applyNumberFormat="1" applyFont="1" applyFill="1" applyBorder="1" applyAlignment="1">
      <alignment horizontal="right"/>
      <protection/>
    </xf>
    <xf numFmtId="3" fontId="1" fillId="0" borderId="9" xfId="29" applyNumberFormat="1" applyFont="1" applyFill="1" applyBorder="1" applyAlignment="1">
      <alignment horizontal="right"/>
      <protection/>
    </xf>
    <xf numFmtId="4" fontId="1" fillId="0" borderId="9" xfId="29" applyNumberFormat="1" applyFont="1" applyFill="1" applyBorder="1" applyAlignment="1">
      <alignment horizontal="right"/>
      <protection/>
    </xf>
    <xf numFmtId="0" fontId="10" fillId="0" borderId="65" xfId="29" applyFont="1" applyBorder="1">
      <alignment/>
      <protection/>
    </xf>
    <xf numFmtId="0" fontId="10" fillId="0" borderId="0" xfId="29" applyFont="1" applyBorder="1">
      <alignment/>
      <protection/>
    </xf>
    <xf numFmtId="3" fontId="10" fillId="0" borderId="10" xfId="29" applyNumberFormat="1" applyFont="1" applyBorder="1" applyAlignment="1">
      <alignment horizontal="right"/>
      <protection/>
    </xf>
    <xf numFmtId="4" fontId="10" fillId="0" borderId="10" xfId="29" applyNumberFormat="1" applyFont="1" applyBorder="1" applyAlignment="1">
      <alignment horizontal="right"/>
      <protection/>
    </xf>
    <xf numFmtId="0" fontId="1" fillId="0" borderId="9" xfId="29" applyFont="1" applyBorder="1">
      <alignment/>
      <protection/>
    </xf>
    <xf numFmtId="4" fontId="1" fillId="0" borderId="9" xfId="29" applyNumberFormat="1" applyFont="1" applyBorder="1">
      <alignment/>
      <protection/>
    </xf>
    <xf numFmtId="0" fontId="1" fillId="0" borderId="18" xfId="29" applyFont="1" applyBorder="1">
      <alignment/>
      <protection/>
    </xf>
    <xf numFmtId="3" fontId="1" fillId="0" borderId="17" xfId="29" applyNumberFormat="1" applyFont="1" applyBorder="1">
      <alignment/>
      <protection/>
    </xf>
    <xf numFmtId="0" fontId="1" fillId="0" borderId="17" xfId="29" applyFont="1" applyBorder="1">
      <alignment/>
      <protection/>
    </xf>
    <xf numFmtId="0" fontId="1" fillId="0" borderId="74" xfId="29" applyFont="1" applyBorder="1">
      <alignment/>
      <protection/>
    </xf>
    <xf numFmtId="0" fontId="1" fillId="0" borderId="0" xfId="29" applyFont="1" applyBorder="1" applyAlignment="1">
      <alignment horizontal="right"/>
      <protection/>
    </xf>
    <xf numFmtId="0" fontId="1" fillId="0" borderId="11" xfId="29" applyFont="1" applyBorder="1" applyAlignment="1">
      <alignment horizontal="left"/>
      <protection/>
    </xf>
    <xf numFmtId="0" fontId="1" fillId="0" borderId="0" xfId="29" applyFont="1" applyBorder="1" applyAlignment="1">
      <alignment horizontal="left"/>
      <protection/>
    </xf>
    <xf numFmtId="0" fontId="10" fillId="0" borderId="0" xfId="29" applyFont="1" applyBorder="1" applyAlignment="1">
      <alignment horizontal="centerContinuous"/>
      <protection/>
    </xf>
    <xf numFmtId="0" fontId="1" fillId="0" borderId="0" xfId="29" applyFont="1" applyBorder="1" applyAlignment="1">
      <alignment/>
      <protection/>
    </xf>
    <xf numFmtId="0" fontId="1" fillId="0" borderId="0" xfId="29" applyFont="1" applyBorder="1" applyAlignment="1">
      <alignment horizontal="centerContinuous"/>
      <protection/>
    </xf>
    <xf numFmtId="0" fontId="1" fillId="0" borderId="0" xfId="29" applyFont="1" applyBorder="1" applyAlignment="1">
      <alignment horizontal="center"/>
      <protection/>
    </xf>
    <xf numFmtId="0" fontId="3" fillId="0" borderId="0" xfId="30" applyFont="1" applyAlignment="1">
      <alignment/>
      <protection/>
    </xf>
    <xf numFmtId="0" fontId="3" fillId="0" borderId="0" xfId="30" applyFont="1">
      <alignment/>
      <protection/>
    </xf>
    <xf numFmtId="0" fontId="3" fillId="0" borderId="0" xfId="30" applyFont="1" applyAlignment="1">
      <alignment horizontal="right"/>
      <protection/>
    </xf>
    <xf numFmtId="0" fontId="1" fillId="0" borderId="0" xfId="30" applyFont="1">
      <alignment/>
      <protection/>
    </xf>
    <xf numFmtId="17" fontId="3" fillId="0" borderId="0" xfId="30" applyNumberFormat="1" applyFont="1" applyAlignment="1">
      <alignment horizontal="right"/>
      <protection/>
    </xf>
    <xf numFmtId="0" fontId="5" fillId="0" borderId="0" xfId="30" applyFont="1" applyAlignment="1">
      <alignment/>
      <protection/>
    </xf>
    <xf numFmtId="17" fontId="3" fillId="0" borderId="0" xfId="30" applyNumberFormat="1" applyFont="1" applyAlignment="1">
      <alignment horizontal="left"/>
      <protection/>
    </xf>
    <xf numFmtId="0" fontId="5" fillId="0" borderId="0" xfId="30" applyFont="1" applyAlignment="1">
      <alignment horizontal="centerContinuous"/>
      <protection/>
    </xf>
    <xf numFmtId="0" fontId="3" fillId="0" borderId="0" xfId="30" applyFont="1" applyAlignment="1">
      <alignment horizontal="centerContinuous"/>
      <protection/>
    </xf>
    <xf numFmtId="0" fontId="5" fillId="0" borderId="0" xfId="30" applyFont="1" applyAlignment="1">
      <alignment horizontal="center"/>
      <protection/>
    </xf>
    <xf numFmtId="0" fontId="5" fillId="0" borderId="0" xfId="30" applyFont="1">
      <alignment/>
      <protection/>
    </xf>
    <xf numFmtId="0" fontId="10" fillId="0" borderId="0" xfId="30" applyFont="1">
      <alignment/>
      <protection/>
    </xf>
    <xf numFmtId="0" fontId="1" fillId="0" borderId="0" xfId="30" applyFont="1" applyAlignment="1">
      <alignment horizontal="centerContinuous"/>
      <protection/>
    </xf>
    <xf numFmtId="0" fontId="10" fillId="0" borderId="0" xfId="30" applyFont="1" applyAlignment="1">
      <alignment horizontal="centerContinuous"/>
      <protection/>
    </xf>
    <xf numFmtId="0" fontId="10" fillId="0" borderId="0" xfId="30" applyFont="1" applyAlignment="1">
      <alignment horizontal="center"/>
      <protection/>
    </xf>
    <xf numFmtId="0" fontId="10" fillId="0" borderId="59" xfId="30" applyFont="1" applyBorder="1" applyAlignment="1">
      <alignment horizontal="centerContinuous"/>
      <protection/>
    </xf>
    <xf numFmtId="0" fontId="1" fillId="0" borderId="40" xfId="30" applyFont="1" applyBorder="1" applyAlignment="1">
      <alignment horizontal="centerContinuous"/>
      <protection/>
    </xf>
    <xf numFmtId="0" fontId="1" fillId="0" borderId="43" xfId="30" applyFont="1" applyBorder="1" applyAlignment="1">
      <alignment horizontal="centerContinuous"/>
      <protection/>
    </xf>
    <xf numFmtId="0" fontId="1" fillId="0" borderId="60" xfId="30" applyFont="1" applyBorder="1" applyAlignment="1">
      <alignment horizontal="centerContinuous"/>
      <protection/>
    </xf>
    <xf numFmtId="0" fontId="1" fillId="0" borderId="3" xfId="30" applyFont="1" applyBorder="1" applyAlignment="1">
      <alignment horizontal="center"/>
      <protection/>
    </xf>
    <xf numFmtId="0" fontId="1" fillId="0" borderId="40" xfId="30" applyFont="1" applyBorder="1" applyAlignment="1">
      <alignment/>
      <protection/>
    </xf>
    <xf numFmtId="0" fontId="1" fillId="0" borderId="7" xfId="30" applyFont="1" applyBorder="1" applyAlignment="1">
      <alignment/>
      <protection/>
    </xf>
    <xf numFmtId="0" fontId="1" fillId="0" borderId="62" xfId="30" applyFont="1" applyBorder="1">
      <alignment/>
      <protection/>
    </xf>
    <xf numFmtId="0" fontId="1" fillId="0" borderId="1" xfId="30" applyFont="1" applyBorder="1">
      <alignment/>
      <protection/>
    </xf>
    <xf numFmtId="0" fontId="1" fillId="0" borderId="18" xfId="30" applyFont="1" applyBorder="1" applyAlignment="1">
      <alignment horizontal="center"/>
      <protection/>
    </xf>
    <xf numFmtId="0" fontId="1" fillId="0" borderId="17" xfId="30" applyFont="1" applyBorder="1" applyAlignment="1">
      <alignment horizontal="center"/>
      <protection/>
    </xf>
    <xf numFmtId="0" fontId="1" fillId="0" borderId="1" xfId="30" applyFont="1" applyBorder="1" applyAlignment="1">
      <alignment horizontal="centerContinuous"/>
      <protection/>
    </xf>
    <xf numFmtId="0" fontId="1" fillId="0" borderId="19" xfId="30" applyFont="1" applyBorder="1" applyAlignment="1">
      <alignment horizontal="centerContinuous"/>
      <protection/>
    </xf>
    <xf numFmtId="0" fontId="1" fillId="0" borderId="65" xfId="30" applyFont="1" applyBorder="1">
      <alignment/>
      <protection/>
    </xf>
    <xf numFmtId="0" fontId="1" fillId="0" borderId="0" xfId="30" applyFont="1" applyBorder="1">
      <alignment/>
      <protection/>
    </xf>
    <xf numFmtId="3" fontId="1" fillId="0" borderId="10" xfId="30" applyNumberFormat="1" applyFont="1" applyBorder="1">
      <alignment/>
      <protection/>
    </xf>
    <xf numFmtId="0" fontId="1" fillId="0" borderId="9" xfId="30" applyFont="1" applyBorder="1">
      <alignment/>
      <protection/>
    </xf>
    <xf numFmtId="4" fontId="1" fillId="0" borderId="9" xfId="30" applyNumberFormat="1" applyFont="1" applyBorder="1">
      <alignment/>
      <protection/>
    </xf>
    <xf numFmtId="0" fontId="1" fillId="0" borderId="4" xfId="30" applyFont="1" applyBorder="1">
      <alignment/>
      <protection/>
    </xf>
    <xf numFmtId="0" fontId="1" fillId="0" borderId="154" xfId="30" applyFont="1" applyBorder="1" applyAlignment="1">
      <alignment horizontal="center"/>
      <protection/>
    </xf>
    <xf numFmtId="0" fontId="1" fillId="0" borderId="7" xfId="30" applyFont="1" applyBorder="1" applyAlignment="1">
      <alignment horizontal="center"/>
      <protection/>
    </xf>
    <xf numFmtId="0" fontId="1" fillId="0" borderId="10" xfId="30" applyFont="1" applyBorder="1">
      <alignment/>
      <protection/>
    </xf>
    <xf numFmtId="0" fontId="1" fillId="0" borderId="155" xfId="30" applyFont="1" applyBorder="1">
      <alignment/>
      <protection/>
    </xf>
    <xf numFmtId="0" fontId="1" fillId="0" borderId="11" xfId="30" applyFont="1" applyBorder="1" applyAlignment="1">
      <alignment horizontal="center"/>
      <protection/>
    </xf>
    <xf numFmtId="0" fontId="1" fillId="0" borderId="10" xfId="30" applyFont="1" applyBorder="1" applyAlignment="1">
      <alignment vertical="top"/>
      <protection/>
    </xf>
    <xf numFmtId="3" fontId="1" fillId="0" borderId="10" xfId="30" applyNumberFormat="1" applyFont="1" applyFill="1" applyBorder="1">
      <alignment/>
      <protection/>
    </xf>
    <xf numFmtId="3" fontId="1" fillId="0" borderId="9" xfId="30" applyNumberFormat="1" applyFont="1" applyFill="1" applyBorder="1">
      <alignment/>
      <protection/>
    </xf>
    <xf numFmtId="4" fontId="1" fillId="0" borderId="9" xfId="30" applyNumberFormat="1" applyFont="1" applyFill="1" applyBorder="1">
      <alignment/>
      <protection/>
    </xf>
    <xf numFmtId="0" fontId="1" fillId="0" borderId="11" xfId="30" applyFont="1" applyBorder="1">
      <alignment/>
      <protection/>
    </xf>
    <xf numFmtId="3" fontId="1" fillId="0" borderId="9" xfId="30" applyNumberFormat="1" applyFont="1" applyBorder="1">
      <alignment/>
      <protection/>
    </xf>
    <xf numFmtId="0" fontId="10" fillId="0" borderId="65" xfId="30" applyFont="1" applyBorder="1">
      <alignment/>
      <protection/>
    </xf>
    <xf numFmtId="0" fontId="10" fillId="0" borderId="0" xfId="30" applyFont="1" applyBorder="1">
      <alignment/>
      <protection/>
    </xf>
    <xf numFmtId="3" fontId="10" fillId="0" borderId="10" xfId="30" applyNumberFormat="1" applyFont="1" applyBorder="1">
      <alignment/>
      <protection/>
    </xf>
    <xf numFmtId="4" fontId="10" fillId="0" borderId="10" xfId="30" applyNumberFormat="1" applyFont="1" applyBorder="1">
      <alignment/>
      <protection/>
    </xf>
    <xf numFmtId="0" fontId="1" fillId="0" borderId="18" xfId="30" applyFont="1" applyBorder="1">
      <alignment/>
      <protection/>
    </xf>
    <xf numFmtId="0" fontId="1" fillId="0" borderId="17" xfId="30" applyFont="1" applyBorder="1">
      <alignment/>
      <protection/>
    </xf>
    <xf numFmtId="0" fontId="1" fillId="0" borderId="19" xfId="30" applyFont="1" applyBorder="1">
      <alignment/>
      <protection/>
    </xf>
    <xf numFmtId="0" fontId="1" fillId="0" borderId="0" xfId="30" applyFont="1" applyAlignment="1">
      <alignment horizontal="right"/>
      <protection/>
    </xf>
    <xf numFmtId="0" fontId="1" fillId="0" borderId="0" xfId="30" applyFont="1" applyAlignment="1">
      <alignment horizontal="left"/>
      <protection/>
    </xf>
    <xf numFmtId="0" fontId="1" fillId="0" borderId="0" xfId="30" applyFont="1" applyBorder="1" applyAlignment="1">
      <alignment horizontal="left"/>
      <protection/>
    </xf>
    <xf numFmtId="0" fontId="7" fillId="0" borderId="0" xfId="30" applyFont="1" applyBorder="1" applyAlignment="1">
      <alignment horizontal="right"/>
      <protection/>
    </xf>
    <xf numFmtId="0" fontId="7" fillId="0" borderId="0" xfId="30" applyFont="1" applyBorder="1">
      <alignment/>
      <protection/>
    </xf>
    <xf numFmtId="0" fontId="10" fillId="0" borderId="0" xfId="30" applyFont="1" applyBorder="1" applyAlignment="1">
      <alignment horizontal="centerContinuous"/>
      <protection/>
    </xf>
    <xf numFmtId="0" fontId="10" fillId="0" borderId="0" xfId="30" applyFont="1" applyBorder="1" applyAlignment="1">
      <alignment horizontal="center"/>
      <protection/>
    </xf>
    <xf numFmtId="0" fontId="1" fillId="0" borderId="0" xfId="30" applyFont="1" applyBorder="1" applyAlignment="1">
      <alignment/>
      <protection/>
    </xf>
    <xf numFmtId="0" fontId="1" fillId="0" borderId="0" xfId="30" applyFont="1" applyBorder="1" applyAlignment="1">
      <alignment horizontal="centerContinuous"/>
      <protection/>
    </xf>
    <xf numFmtId="0" fontId="1" fillId="0" borderId="0" xfId="30" applyFont="1" applyBorder="1" applyAlignment="1">
      <alignment horizontal="center"/>
      <protection/>
    </xf>
    <xf numFmtId="0" fontId="55" fillId="0" borderId="0" xfId="31" applyFont="1">
      <alignment/>
      <protection/>
    </xf>
    <xf numFmtId="0" fontId="56" fillId="0" borderId="0" xfId="31" applyFont="1" applyFill="1">
      <alignment/>
      <protection/>
    </xf>
    <xf numFmtId="0" fontId="57" fillId="0" borderId="0" xfId="31" applyFont="1">
      <alignment/>
      <protection/>
    </xf>
    <xf numFmtId="0" fontId="58" fillId="0" borderId="0" xfId="31" applyFont="1" applyAlignment="1">
      <alignment horizontal="centerContinuous"/>
      <protection/>
    </xf>
    <xf numFmtId="0" fontId="59" fillId="0" borderId="0" xfId="31" applyFont="1" applyAlignment="1">
      <alignment horizontal="centerContinuous"/>
      <protection/>
    </xf>
    <xf numFmtId="0" fontId="59" fillId="0" borderId="0" xfId="31" applyFont="1">
      <alignment/>
      <protection/>
    </xf>
    <xf numFmtId="0" fontId="56" fillId="0" borderId="0" xfId="31" applyFont="1" applyAlignment="1">
      <alignment horizontal="left"/>
      <protection/>
    </xf>
    <xf numFmtId="0" fontId="57" fillId="0" borderId="0" xfId="31" applyFont="1" applyFill="1" applyAlignment="1">
      <alignment horizontal="centerContinuous"/>
      <protection/>
    </xf>
    <xf numFmtId="0" fontId="1" fillId="0" borderId="0" xfId="31" applyAlignment="1">
      <alignment/>
      <protection/>
    </xf>
    <xf numFmtId="0" fontId="55" fillId="0" borderId="0" xfId="31" applyFont="1" applyAlignment="1">
      <alignment horizontal="centerContinuous"/>
      <protection/>
    </xf>
    <xf numFmtId="0" fontId="60" fillId="0" borderId="0" xfId="31" applyFont="1" applyAlignment="1">
      <alignment horizontal="centerContinuous"/>
      <protection/>
    </xf>
    <xf numFmtId="0" fontId="61" fillId="0" borderId="0" xfId="31" applyFont="1" applyAlignment="1">
      <alignment horizontal="centerContinuous"/>
      <protection/>
    </xf>
    <xf numFmtId="0" fontId="56" fillId="0" borderId="0" xfId="31" applyFont="1">
      <alignment/>
      <protection/>
    </xf>
    <xf numFmtId="0" fontId="62" fillId="0" borderId="0" xfId="31" applyFont="1">
      <alignment/>
      <protection/>
    </xf>
    <xf numFmtId="0" fontId="55" fillId="0" borderId="1" xfId="31" applyFont="1" applyBorder="1">
      <alignment/>
      <protection/>
    </xf>
    <xf numFmtId="0" fontId="3" fillId="0" borderId="0" xfId="31" applyFont="1" applyAlignment="1">
      <alignment/>
      <protection/>
    </xf>
    <xf numFmtId="0" fontId="61" fillId="0" borderId="0" xfId="31" applyFont="1">
      <alignment/>
      <protection/>
    </xf>
    <xf numFmtId="0" fontId="1" fillId="0" borderId="59" xfId="31" applyFont="1" applyBorder="1" applyAlignment="1">
      <alignment horizontal="centerContinuous"/>
      <protection/>
    </xf>
    <xf numFmtId="0" fontId="1" fillId="0" borderId="40" xfId="31" applyFont="1" applyBorder="1" applyAlignment="1">
      <alignment horizontal="centerContinuous"/>
      <protection/>
    </xf>
    <xf numFmtId="0" fontId="1" fillId="0" borderId="59" xfId="31" applyFont="1" applyBorder="1" applyAlignment="1">
      <alignment/>
      <protection/>
    </xf>
    <xf numFmtId="0" fontId="1" fillId="0" borderId="40" xfId="31" applyFont="1" applyBorder="1" applyAlignment="1">
      <alignment/>
      <protection/>
    </xf>
    <xf numFmtId="0" fontId="1" fillId="0" borderId="7" xfId="31" applyFont="1" applyBorder="1" applyAlignment="1">
      <alignment/>
      <protection/>
    </xf>
    <xf numFmtId="0" fontId="1" fillId="0" borderId="40" xfId="31" applyFont="1" applyBorder="1" applyAlignment="1">
      <alignment horizontal="left"/>
      <protection/>
    </xf>
    <xf numFmtId="0" fontId="1" fillId="0" borderId="7" xfId="31" applyFont="1" applyBorder="1" applyAlignment="1">
      <alignment horizontal="centerContinuous"/>
      <protection/>
    </xf>
    <xf numFmtId="0" fontId="1" fillId="0" borderId="59" xfId="31" applyFont="1" applyBorder="1" applyAlignment="1">
      <alignment horizontal="centerContinuous" wrapText="1"/>
      <protection/>
    </xf>
    <xf numFmtId="0" fontId="1" fillId="0" borderId="0" xfId="31" applyFont="1">
      <alignment/>
      <protection/>
    </xf>
    <xf numFmtId="0" fontId="1" fillId="0" borderId="65" xfId="31" applyFont="1" applyBorder="1" applyAlignment="1">
      <alignment horizontal="centerContinuous"/>
      <protection/>
    </xf>
    <xf numFmtId="0" fontId="1" fillId="0" borderId="0" xfId="31" applyFont="1" applyBorder="1" applyAlignment="1">
      <alignment horizontal="centerContinuous"/>
      <protection/>
    </xf>
    <xf numFmtId="0" fontId="1" fillId="0" borderId="11" xfId="31" applyFont="1" applyBorder="1" applyAlignment="1">
      <alignment horizontal="centerContinuous"/>
      <protection/>
    </xf>
    <xf numFmtId="0" fontId="1" fillId="0" borderId="31" xfId="31" applyFont="1" applyBorder="1" applyAlignment="1">
      <alignment horizontal="centerContinuous"/>
      <protection/>
    </xf>
    <xf numFmtId="0" fontId="1" fillId="0" borderId="25" xfId="31" applyFont="1" applyBorder="1" applyAlignment="1">
      <alignment horizontal="centerContinuous"/>
      <protection/>
    </xf>
    <xf numFmtId="0" fontId="1" fillId="0" borderId="27" xfId="31" applyFont="1" applyBorder="1" applyAlignment="1">
      <alignment/>
      <protection/>
    </xf>
    <xf numFmtId="0" fontId="1" fillId="0" borderId="85" xfId="31" applyFont="1" applyBorder="1" applyAlignment="1">
      <alignment horizontal="center"/>
      <protection/>
    </xf>
    <xf numFmtId="0" fontId="1" fillId="0" borderId="62" xfId="31" applyFont="1" applyBorder="1" applyAlignment="1">
      <alignment horizontal="centerContinuous"/>
      <protection/>
    </xf>
    <xf numFmtId="0" fontId="1" fillId="0" borderId="1" xfId="31" applyFont="1" applyBorder="1" applyAlignment="1">
      <alignment horizontal="centerContinuous"/>
      <protection/>
    </xf>
    <xf numFmtId="0" fontId="1" fillId="0" borderId="62" xfId="31" applyFont="1" applyBorder="1" applyAlignment="1">
      <alignment/>
      <protection/>
    </xf>
    <xf numFmtId="0" fontId="1" fillId="0" borderId="1" xfId="31" applyFont="1" applyBorder="1" applyAlignment="1">
      <alignment/>
      <protection/>
    </xf>
    <xf numFmtId="0" fontId="1" fillId="0" borderId="1" xfId="31" applyFont="1" applyBorder="1" applyAlignment="1">
      <alignment vertical="top"/>
      <protection/>
    </xf>
    <xf numFmtId="0" fontId="1" fillId="0" borderId="19" xfId="31" applyFont="1" applyBorder="1" applyAlignment="1">
      <alignment horizontal="center" vertical="top"/>
      <protection/>
    </xf>
    <xf numFmtId="0" fontId="1" fillId="0" borderId="16" xfId="31" applyFont="1" applyBorder="1" applyAlignment="1">
      <alignment/>
      <protection/>
    </xf>
    <xf numFmtId="0" fontId="1" fillId="0" borderId="17" xfId="31" applyFont="1" applyBorder="1" applyAlignment="1">
      <alignment/>
      <protection/>
    </xf>
    <xf numFmtId="0" fontId="1" fillId="0" borderId="74" xfId="31" applyFont="1" applyBorder="1" applyAlignment="1">
      <alignment horizontal="center" vertical="top"/>
      <protection/>
    </xf>
    <xf numFmtId="0" fontId="1" fillId="0" borderId="65" xfId="31" applyFont="1" applyBorder="1" applyAlignment="1">
      <alignment/>
      <protection/>
    </xf>
    <xf numFmtId="0" fontId="1" fillId="0" borderId="0" xfId="31" applyFont="1" applyBorder="1" applyAlignment="1">
      <alignment/>
      <protection/>
    </xf>
    <xf numFmtId="0" fontId="1" fillId="0" borderId="0" xfId="31" applyFont="1" applyBorder="1" applyAlignment="1">
      <alignment vertical="top"/>
      <protection/>
    </xf>
    <xf numFmtId="0" fontId="1" fillId="0" borderId="11" xfId="31" applyFont="1" applyBorder="1" applyAlignment="1">
      <alignment horizontal="center" vertical="top"/>
      <protection/>
    </xf>
    <xf numFmtId="0" fontId="1" fillId="0" borderId="9" xfId="31" applyFont="1" applyBorder="1" applyAlignment="1">
      <alignment/>
      <protection/>
    </xf>
    <xf numFmtId="0" fontId="1" fillId="0" borderId="85" xfId="31" applyFont="1" applyBorder="1" applyAlignment="1">
      <alignment horizontal="center" vertical="top"/>
      <protection/>
    </xf>
    <xf numFmtId="0" fontId="1" fillId="0" borderId="8" xfId="31" applyFont="1" applyBorder="1" applyAlignment="1">
      <alignment/>
      <protection/>
    </xf>
    <xf numFmtId="0" fontId="1" fillId="0" borderId="88" xfId="31" applyFont="1" applyBorder="1" applyAlignment="1">
      <alignment horizontal="center" vertical="top"/>
      <protection/>
    </xf>
    <xf numFmtId="3" fontId="3" fillId="0" borderId="65" xfId="31" applyNumberFormat="1" applyFont="1" applyBorder="1" applyAlignment="1">
      <alignment horizontal="centerContinuous"/>
      <protection/>
    </xf>
    <xf numFmtId="0" fontId="3" fillId="0" borderId="65" xfId="31" applyFont="1" applyBorder="1" applyAlignment="1">
      <alignment/>
      <protection/>
    </xf>
    <xf numFmtId="3" fontId="3" fillId="0" borderId="9" xfId="31" applyNumberFormat="1" applyFont="1" applyBorder="1" applyAlignment="1">
      <alignment/>
      <protection/>
    </xf>
    <xf numFmtId="3" fontId="3" fillId="0" borderId="155" xfId="31" applyNumberFormat="1" applyFont="1" applyBorder="1" applyAlignment="1">
      <alignment vertical="top"/>
      <protection/>
    </xf>
    <xf numFmtId="2" fontId="3" fillId="0" borderId="88" xfId="31" applyNumberFormat="1" applyFont="1" applyBorder="1" applyAlignment="1">
      <alignment horizontal="right" vertical="top"/>
      <protection/>
    </xf>
    <xf numFmtId="0" fontId="3" fillId="0" borderId="8" xfId="31" applyFont="1" applyBorder="1" applyAlignment="1">
      <alignment/>
      <protection/>
    </xf>
    <xf numFmtId="3" fontId="3" fillId="0" borderId="0" xfId="31" applyNumberFormat="1" applyFont="1" applyBorder="1" applyAlignment="1">
      <alignment vertical="top"/>
      <protection/>
    </xf>
    <xf numFmtId="3" fontId="3" fillId="0" borderId="8" xfId="31" applyNumberFormat="1" applyFont="1" applyBorder="1" applyAlignment="1">
      <alignment/>
      <protection/>
    </xf>
    <xf numFmtId="0" fontId="1" fillId="0" borderId="88" xfId="31" applyFont="1" applyBorder="1" applyAlignment="1">
      <alignment horizontal="right" vertical="top"/>
      <protection/>
    </xf>
    <xf numFmtId="3" fontId="1" fillId="0" borderId="65" xfId="31" applyNumberFormat="1" applyFont="1" applyBorder="1" applyAlignment="1">
      <alignment horizontal="centerContinuous"/>
      <protection/>
    </xf>
    <xf numFmtId="0" fontId="1" fillId="0" borderId="10" xfId="31" applyFont="1" applyBorder="1" applyAlignment="1">
      <alignment vertical="top"/>
      <protection/>
    </xf>
    <xf numFmtId="0" fontId="1" fillId="0" borderId="0" xfId="31" applyFont="1" applyBorder="1" applyAlignment="1">
      <alignment horizontal="center" vertical="top"/>
      <protection/>
    </xf>
    <xf numFmtId="3" fontId="3" fillId="0" borderId="9" xfId="31" applyNumberFormat="1" applyFont="1" applyBorder="1">
      <alignment/>
      <protection/>
    </xf>
    <xf numFmtId="2" fontId="3" fillId="0" borderId="0" xfId="31" applyNumberFormat="1" applyFont="1" applyBorder="1">
      <alignment/>
      <protection/>
    </xf>
    <xf numFmtId="3" fontId="3" fillId="0" borderId="8" xfId="31" applyNumberFormat="1" applyFont="1" applyBorder="1">
      <alignment/>
      <protection/>
    </xf>
    <xf numFmtId="4" fontId="3" fillId="0" borderId="11" xfId="31" applyNumberFormat="1" applyFont="1" applyBorder="1">
      <alignment/>
      <protection/>
    </xf>
    <xf numFmtId="0" fontId="3" fillId="0" borderId="0" xfId="31" applyFont="1">
      <alignment/>
      <protection/>
    </xf>
    <xf numFmtId="0" fontId="3" fillId="0" borderId="65" xfId="31" applyFont="1" applyBorder="1">
      <alignment/>
      <protection/>
    </xf>
    <xf numFmtId="0" fontId="3" fillId="0" borderId="0" xfId="31" applyFont="1" applyBorder="1">
      <alignment/>
      <protection/>
    </xf>
    <xf numFmtId="3" fontId="3" fillId="0" borderId="65" xfId="31" applyNumberFormat="1" applyFont="1" applyBorder="1">
      <alignment/>
      <protection/>
    </xf>
    <xf numFmtId="3" fontId="3" fillId="0" borderId="0" xfId="31" applyNumberFormat="1" applyFont="1" applyBorder="1">
      <alignment/>
      <protection/>
    </xf>
    <xf numFmtId="3" fontId="3" fillId="0" borderId="11" xfId="31" applyNumberFormat="1" applyFont="1" applyBorder="1">
      <alignment/>
      <protection/>
    </xf>
    <xf numFmtId="1" fontId="3" fillId="0" borderId="11" xfId="31" applyNumberFormat="1" applyFont="1" applyBorder="1">
      <alignment/>
      <protection/>
    </xf>
    <xf numFmtId="0" fontId="3" fillId="0" borderId="0" xfId="31" applyFont="1" applyBorder="1" applyAlignment="1">
      <alignment horizontal="left"/>
      <protection/>
    </xf>
    <xf numFmtId="3" fontId="3" fillId="0" borderId="65" xfId="31" applyNumberFormat="1" applyFont="1" applyBorder="1">
      <alignment/>
      <protection/>
    </xf>
    <xf numFmtId="3" fontId="5" fillId="0" borderId="9" xfId="31" applyNumberFormat="1" applyFont="1" applyBorder="1">
      <alignment/>
      <protection/>
    </xf>
    <xf numFmtId="3" fontId="63" fillId="0" borderId="65" xfId="31" applyNumberFormat="1" applyFont="1" applyBorder="1">
      <alignment/>
      <protection/>
    </xf>
    <xf numFmtId="3" fontId="63" fillId="0" borderId="9" xfId="31" applyNumberFormat="1" applyFont="1" applyBorder="1">
      <alignment/>
      <protection/>
    </xf>
    <xf numFmtId="3" fontId="34" fillId="0" borderId="65" xfId="31" applyNumberFormat="1" applyFont="1" applyBorder="1">
      <alignment/>
      <protection/>
    </xf>
    <xf numFmtId="3" fontId="3" fillId="0" borderId="9" xfId="31" applyNumberFormat="1" applyFont="1" applyBorder="1" applyAlignment="1">
      <alignment horizontal="center"/>
      <protection/>
    </xf>
    <xf numFmtId="0" fontId="3" fillId="0" borderId="0" xfId="31" applyFont="1" applyFill="1">
      <alignment/>
      <protection/>
    </xf>
    <xf numFmtId="0" fontId="5" fillId="3" borderId="31" xfId="31" applyFont="1" applyFill="1" applyBorder="1">
      <alignment/>
      <protection/>
    </xf>
    <xf numFmtId="0" fontId="3" fillId="3" borderId="27" xfId="31" applyFont="1" applyFill="1" applyBorder="1">
      <alignment/>
      <protection/>
    </xf>
    <xf numFmtId="3" fontId="3" fillId="3" borderId="31" xfId="31" applyNumberFormat="1" applyFont="1" applyFill="1" applyBorder="1">
      <alignment/>
      <protection/>
    </xf>
    <xf numFmtId="3" fontId="3" fillId="3" borderId="27" xfId="31" applyNumberFormat="1" applyFont="1" applyFill="1" applyBorder="1">
      <alignment/>
      <protection/>
    </xf>
    <xf numFmtId="3" fontId="3" fillId="3" borderId="28" xfId="31" applyNumberFormat="1" applyFont="1" applyFill="1" applyBorder="1">
      <alignment/>
      <protection/>
    </xf>
    <xf numFmtId="3" fontId="5" fillId="3" borderId="25" xfId="31" applyNumberFormat="1" applyFont="1" applyFill="1" applyBorder="1">
      <alignment/>
      <protection/>
    </xf>
    <xf numFmtId="3" fontId="5" fillId="3" borderId="25" xfId="31" applyNumberFormat="1" applyFont="1" applyFill="1" applyBorder="1">
      <alignment/>
      <protection/>
    </xf>
    <xf numFmtId="2" fontId="3" fillId="3" borderId="30" xfId="31" applyNumberFormat="1" applyFont="1" applyFill="1" applyBorder="1">
      <alignment/>
      <protection/>
    </xf>
    <xf numFmtId="3" fontId="5" fillId="3" borderId="24" xfId="31" applyNumberFormat="1" applyFont="1" applyFill="1" applyBorder="1">
      <alignment/>
      <protection/>
    </xf>
    <xf numFmtId="4" fontId="3" fillId="3" borderId="28" xfId="31" applyNumberFormat="1" applyFont="1" applyFill="1" applyBorder="1">
      <alignment/>
      <protection/>
    </xf>
    <xf numFmtId="0" fontId="3" fillId="3" borderId="0" xfId="31" applyFont="1" applyFill="1">
      <alignment/>
      <protection/>
    </xf>
    <xf numFmtId="0" fontId="5" fillId="0" borderId="0" xfId="31" applyFont="1" applyBorder="1">
      <alignment/>
      <protection/>
    </xf>
    <xf numFmtId="3" fontId="3" fillId="0" borderId="0" xfId="31" applyNumberFormat="1" applyFont="1" applyFill="1" applyBorder="1">
      <alignment/>
      <protection/>
    </xf>
    <xf numFmtId="0" fontId="3" fillId="0" borderId="0" xfId="31" applyFont="1" applyBorder="1">
      <alignment/>
      <protection/>
    </xf>
    <xf numFmtId="0" fontId="64" fillId="0" borderId="0" xfId="31" applyFont="1" applyBorder="1" applyAlignment="1">
      <alignment/>
      <protection/>
    </xf>
    <xf numFmtId="0" fontId="1" fillId="0" borderId="0" xfId="31" applyFill="1" applyAlignment="1">
      <alignment/>
      <protection/>
    </xf>
    <xf numFmtId="0" fontId="42" fillId="0" borderId="0" xfId="33" applyNumberFormat="1" applyFont="1" applyFill="1" applyBorder="1" applyAlignment="1" applyProtection="1">
      <alignment vertical="top"/>
      <protection/>
    </xf>
    <xf numFmtId="0" fontId="0" fillId="0" borderId="0" xfId="33" applyNumberFormat="1" applyFont="1" applyFill="1" applyBorder="1" applyAlignment="1" applyProtection="1">
      <alignment vertical="top"/>
      <protection/>
    </xf>
    <xf numFmtId="0" fontId="0" fillId="0" borderId="0" xfId="33" applyNumberFormat="1" applyFont="1" applyFill="1" applyBorder="1" applyAlignment="1" applyProtection="1">
      <alignment vertical="top"/>
      <protection/>
    </xf>
    <xf numFmtId="0" fontId="42" fillId="0" borderId="0" xfId="33" applyNumberFormat="1" applyFont="1" applyFill="1" applyBorder="1" applyAlignment="1" applyProtection="1">
      <alignment horizontal="right" vertical="top"/>
      <protection/>
    </xf>
    <xf numFmtId="3" fontId="0" fillId="0" borderId="0" xfId="33" applyNumberFormat="1" applyFont="1" applyFill="1" applyBorder="1" applyAlignment="1" applyProtection="1">
      <alignment vertical="top"/>
      <protection/>
    </xf>
    <xf numFmtId="0" fontId="0" fillId="0" borderId="0" xfId="33" applyNumberFormat="1" applyFont="1" applyFill="1" applyBorder="1" applyAlignment="1" applyProtection="1">
      <alignment horizontal="right" vertical="top"/>
      <protection/>
    </xf>
    <xf numFmtId="0" fontId="0" fillId="0" borderId="154" xfId="33" applyNumberFormat="1" applyFont="1" applyFill="1" applyBorder="1" applyAlignment="1" applyProtection="1">
      <alignment horizontal="center" vertical="center" wrapText="1"/>
      <protection/>
    </xf>
    <xf numFmtId="0" fontId="0" fillId="0" borderId="119" xfId="33" applyNumberFormat="1" applyFont="1" applyFill="1" applyBorder="1" applyAlignment="1" applyProtection="1">
      <alignment horizontal="center" vertical="center" wrapText="1"/>
      <protection/>
    </xf>
    <xf numFmtId="0" fontId="0" fillId="0" borderId="156" xfId="33" applyNumberFormat="1" applyFont="1" applyFill="1" applyBorder="1" applyAlignment="1" applyProtection="1">
      <alignment horizontal="center" vertical="center" wrapText="1"/>
      <protection/>
    </xf>
    <xf numFmtId="0" fontId="10" fillId="2" borderId="28" xfId="0" applyFont="1" applyFill="1" applyBorder="1" applyAlignment="1">
      <alignment horizontal="left" wrapText="1"/>
    </xf>
    <xf numFmtId="4" fontId="14" fillId="0" borderId="59" xfId="0" applyNumberFormat="1" applyFont="1" applyBorder="1" applyAlignment="1">
      <alignment horizontal="center"/>
    </xf>
    <xf numFmtId="0" fontId="0" fillId="0" borderId="38" xfId="33" applyNumberFormat="1" applyFont="1" applyFill="1" applyBorder="1" applyAlignment="1" applyProtection="1">
      <alignment horizontal="center" vertical="top"/>
      <protection/>
    </xf>
    <xf numFmtId="0" fontId="0" fillId="0" borderId="144" xfId="33" applyNumberFormat="1" applyFont="1" applyFill="1" applyBorder="1" applyAlignment="1" applyProtection="1">
      <alignment horizontal="center" vertical="top"/>
      <protection/>
    </xf>
    <xf numFmtId="0" fontId="0" fillId="0" borderId="157" xfId="33" applyNumberFormat="1" applyFont="1" applyFill="1" applyBorder="1" applyAlignment="1" applyProtection="1">
      <alignment horizontal="center" vertical="top"/>
      <protection/>
    </xf>
    <xf numFmtId="0" fontId="65" fillId="0" borderId="145" xfId="33" applyNumberFormat="1" applyFont="1" applyFill="1" applyBorder="1" applyAlignment="1" applyProtection="1">
      <alignment horizontal="center" vertical="top"/>
      <protection/>
    </xf>
    <xf numFmtId="4" fontId="0" fillId="0" borderId="0" xfId="33" applyNumberFormat="1" applyFont="1" applyFill="1" applyBorder="1" applyAlignment="1" applyProtection="1">
      <alignment vertical="top"/>
      <protection/>
    </xf>
    <xf numFmtId="0" fontId="0" fillId="0" borderId="158" xfId="33" applyNumberFormat="1" applyFont="1" applyFill="1" applyBorder="1" applyAlignment="1" applyProtection="1">
      <alignment horizontal="left" vertical="top" wrapText="1" indent="1"/>
      <protection/>
    </xf>
    <xf numFmtId="4" fontId="66" fillId="4" borderId="35" xfId="33" applyNumberFormat="1" applyFont="1" applyFill="1" applyBorder="1" applyAlignment="1" applyProtection="1">
      <alignment horizontal="right" vertical="center"/>
      <protection/>
    </xf>
    <xf numFmtId="4" fontId="66" fillId="5" borderId="21" xfId="33" applyNumberFormat="1" applyFont="1" applyFill="1" applyBorder="1" applyAlignment="1" applyProtection="1">
      <alignment horizontal="right" vertical="center"/>
      <protection/>
    </xf>
    <xf numFmtId="4" fontId="66" fillId="5" borderId="22" xfId="33" applyNumberFormat="1" applyFont="1" applyFill="1" applyBorder="1" applyAlignment="1" applyProtection="1">
      <alignment horizontal="right" vertical="center"/>
      <protection/>
    </xf>
    <xf numFmtId="4" fontId="66" fillId="6" borderId="22" xfId="33" applyNumberFormat="1" applyFont="1" applyFill="1" applyBorder="1" applyAlignment="1" applyProtection="1">
      <alignment horizontal="right" vertical="center"/>
      <protection/>
    </xf>
    <xf numFmtId="4" fontId="66" fillId="0" borderId="22" xfId="33" applyNumberFormat="1" applyFont="1" applyFill="1" applyBorder="1" applyAlignment="1" applyProtection="1">
      <alignment horizontal="right" vertical="center"/>
      <protection/>
    </xf>
    <xf numFmtId="4" fontId="66" fillId="4" borderId="22" xfId="33" applyNumberFormat="1" applyFont="1" applyFill="1" applyBorder="1" applyAlignment="1" applyProtection="1">
      <alignment horizontal="right" vertical="center"/>
      <protection/>
    </xf>
    <xf numFmtId="4" fontId="66" fillId="4" borderId="47" xfId="33" applyNumberFormat="1" applyFont="1" applyFill="1" applyBorder="1" applyAlignment="1" applyProtection="1">
      <alignment horizontal="right" vertical="center"/>
      <protection/>
    </xf>
    <xf numFmtId="4" fontId="44" fillId="3" borderId="35" xfId="33" applyNumberFormat="1" applyFont="1" applyFill="1" applyBorder="1" applyAlignment="1" applyProtection="1">
      <alignment horizontal="right" vertical="center"/>
      <protection/>
    </xf>
    <xf numFmtId="4" fontId="66" fillId="0" borderId="0" xfId="33" applyNumberFormat="1" applyFont="1" applyFill="1" applyBorder="1" applyAlignment="1" applyProtection="1">
      <alignment vertical="top"/>
      <protection/>
    </xf>
    <xf numFmtId="0" fontId="66" fillId="0" borderId="0" xfId="33" applyNumberFormat="1" applyFont="1" applyFill="1" applyBorder="1" applyAlignment="1" applyProtection="1">
      <alignment vertical="top"/>
      <protection/>
    </xf>
    <xf numFmtId="0" fontId="0" fillId="0" borderId="159" xfId="33" applyNumberFormat="1" applyFont="1" applyFill="1" applyBorder="1" applyAlignment="1" applyProtection="1">
      <alignment horizontal="left" vertical="top" indent="1"/>
      <protection/>
    </xf>
    <xf numFmtId="4" fontId="66" fillId="4" borderId="34" xfId="33" applyNumberFormat="1" applyFont="1" applyFill="1" applyBorder="1" applyAlignment="1" applyProtection="1">
      <alignment horizontal="right" vertical="center"/>
      <protection/>
    </xf>
    <xf numFmtId="4" fontId="66" fillId="5" borderId="36" xfId="33" applyNumberFormat="1" applyFont="1" applyFill="1" applyBorder="1" applyAlignment="1" applyProtection="1">
      <alignment horizontal="right" vertical="center"/>
      <protection/>
    </xf>
    <xf numFmtId="4" fontId="66" fillId="5" borderId="33" xfId="33" applyNumberFormat="1" applyFont="1" applyFill="1" applyBorder="1" applyAlignment="1" applyProtection="1">
      <alignment horizontal="right" vertical="center"/>
      <protection/>
    </xf>
    <xf numFmtId="4" fontId="66" fillId="6" borderId="33" xfId="33" applyNumberFormat="1" applyFont="1" applyFill="1" applyBorder="1" applyAlignment="1" applyProtection="1">
      <alignment horizontal="right" vertical="center"/>
      <protection/>
    </xf>
    <xf numFmtId="4" fontId="66" fillId="4" borderId="33" xfId="33" applyNumberFormat="1" applyFont="1" applyFill="1" applyBorder="1" applyAlignment="1" applyProtection="1">
      <alignment horizontal="right" vertical="center"/>
      <protection/>
    </xf>
    <xf numFmtId="0" fontId="0" fillId="0" borderId="160" xfId="33" applyNumberFormat="1" applyFont="1" applyFill="1" applyBorder="1" applyAlignment="1" applyProtection="1">
      <alignment horizontal="left" vertical="top" wrapText="1" indent="1"/>
      <protection/>
    </xf>
    <xf numFmtId="4" fontId="66" fillId="4" borderId="160" xfId="33" applyNumberFormat="1" applyFont="1" applyFill="1" applyBorder="1" applyAlignment="1" applyProtection="1">
      <alignment horizontal="right" vertical="center"/>
      <protection/>
    </xf>
    <xf numFmtId="4" fontId="66" fillId="5" borderId="57" xfId="33" applyNumberFormat="1" applyFont="1" applyFill="1" applyBorder="1" applyAlignment="1" applyProtection="1">
      <alignment horizontal="right" vertical="center"/>
      <protection/>
    </xf>
    <xf numFmtId="4" fontId="66" fillId="6" borderId="57" xfId="33" applyNumberFormat="1" applyFont="1" applyFill="1" applyBorder="1" applyAlignment="1" applyProtection="1">
      <alignment horizontal="right" vertical="center"/>
      <protection/>
    </xf>
    <xf numFmtId="4" fontId="66" fillId="0" borderId="67" xfId="33" applyNumberFormat="1" applyFont="1" applyFill="1" applyBorder="1" applyAlignment="1" applyProtection="1">
      <alignment horizontal="right" vertical="center"/>
      <protection/>
    </xf>
    <xf numFmtId="4" fontId="66" fillId="4" borderId="67" xfId="33" applyNumberFormat="1" applyFont="1" applyFill="1" applyBorder="1" applyAlignment="1" applyProtection="1">
      <alignment horizontal="right" vertical="center"/>
      <protection/>
    </xf>
    <xf numFmtId="4" fontId="44" fillId="3" borderId="68" xfId="33" applyNumberFormat="1" applyFont="1" applyFill="1" applyBorder="1" applyAlignment="1" applyProtection="1">
      <alignment horizontal="right" vertical="center"/>
      <protection/>
    </xf>
    <xf numFmtId="0" fontId="65" fillId="0" borderId="159" xfId="33" applyNumberFormat="1" applyFont="1" applyFill="1" applyBorder="1" applyAlignment="1" applyProtection="1">
      <alignment horizontal="left" vertical="top" indent="2"/>
      <protection/>
    </xf>
    <xf numFmtId="0" fontId="0" fillId="0" borderId="161" xfId="33" applyNumberFormat="1" applyFont="1" applyFill="1" applyBorder="1" applyAlignment="1" applyProtection="1">
      <alignment horizontal="left" vertical="top" wrapText="1" indent="3"/>
      <protection/>
    </xf>
    <xf numFmtId="4" fontId="66" fillId="4" borderId="73" xfId="33" applyNumberFormat="1" applyFont="1" applyFill="1" applyBorder="1" applyAlignment="1" applyProtection="1">
      <alignment horizontal="right" vertical="center"/>
      <protection/>
    </xf>
    <xf numFmtId="4" fontId="66" fillId="5" borderId="71" xfId="33" applyNumberFormat="1" applyFont="1" applyFill="1" applyBorder="1" applyAlignment="1" applyProtection="1">
      <alignment horizontal="right" vertical="center"/>
      <protection/>
    </xf>
    <xf numFmtId="4" fontId="66" fillId="6" borderId="71" xfId="33" applyNumberFormat="1" applyFont="1" applyFill="1" applyBorder="1" applyAlignment="1" applyProtection="1">
      <alignment horizontal="right" vertical="center"/>
      <protection/>
    </xf>
    <xf numFmtId="4" fontId="66" fillId="4" borderId="50" xfId="33" applyNumberFormat="1" applyFont="1" applyFill="1" applyBorder="1" applyAlignment="1" applyProtection="1">
      <alignment horizontal="right" vertical="center"/>
      <protection/>
    </xf>
    <xf numFmtId="4" fontId="66" fillId="4" borderId="155" xfId="33" applyNumberFormat="1" applyFont="1" applyFill="1" applyBorder="1" applyAlignment="1" applyProtection="1">
      <alignment horizontal="right" vertical="center"/>
      <protection/>
    </xf>
    <xf numFmtId="4" fontId="66" fillId="0" borderId="0" xfId="33" applyNumberFormat="1" applyFont="1" applyFill="1" applyBorder="1" applyAlignment="1" applyProtection="1">
      <alignment horizontal="right" vertical="center"/>
      <protection/>
    </xf>
    <xf numFmtId="0" fontId="0" fillId="0" borderId="162" xfId="33" applyNumberFormat="1" applyFont="1" applyFill="1" applyBorder="1" applyAlignment="1" applyProtection="1">
      <alignment horizontal="left" vertical="top" indent="1"/>
      <protection/>
    </xf>
    <xf numFmtId="4" fontId="66" fillId="4" borderId="66" xfId="33" applyNumberFormat="1" applyFont="1" applyFill="1" applyBorder="1" applyAlignment="1" applyProtection="1">
      <alignment horizontal="right" vertical="center"/>
      <protection/>
    </xf>
    <xf numFmtId="4" fontId="66" fillId="5" borderId="64" xfId="33" applyNumberFormat="1" applyFont="1" applyFill="1" applyBorder="1" applyAlignment="1" applyProtection="1">
      <alignment horizontal="right" vertical="center"/>
      <protection/>
    </xf>
    <xf numFmtId="4" fontId="66" fillId="6" borderId="64" xfId="33" applyNumberFormat="1" applyFont="1" applyFill="1" applyBorder="1" applyAlignment="1" applyProtection="1">
      <alignment horizontal="right" vertical="center"/>
      <protection/>
    </xf>
    <xf numFmtId="4" fontId="66" fillId="0" borderId="64" xfId="33" applyNumberFormat="1" applyFont="1" applyFill="1" applyBorder="1" applyAlignment="1" applyProtection="1">
      <alignment horizontal="right" vertical="center"/>
      <protection/>
    </xf>
    <xf numFmtId="4" fontId="66" fillId="4" borderId="63" xfId="33" applyNumberFormat="1" applyFont="1" applyFill="1" applyBorder="1" applyAlignment="1" applyProtection="1">
      <alignment horizontal="right" vertical="center"/>
      <protection/>
    </xf>
    <xf numFmtId="4" fontId="66" fillId="4" borderId="163" xfId="33" applyNumberFormat="1" applyFont="1" applyFill="1" applyBorder="1" applyAlignment="1" applyProtection="1">
      <alignment horizontal="right" vertical="center"/>
      <protection/>
    </xf>
    <xf numFmtId="4" fontId="44" fillId="3" borderId="66" xfId="33" applyNumberFormat="1" applyFont="1" applyFill="1" applyBorder="1" applyAlignment="1" applyProtection="1">
      <alignment horizontal="right" vertical="center"/>
      <protection/>
    </xf>
    <xf numFmtId="0" fontId="0" fillId="0" borderId="159" xfId="33" applyNumberFormat="1" applyFont="1" applyFill="1" applyBorder="1" applyAlignment="1" applyProtection="1">
      <alignment horizontal="left" vertical="top" wrapText="1" indent="3"/>
      <protection/>
    </xf>
    <xf numFmtId="4" fontId="66" fillId="6" borderId="36" xfId="33" applyNumberFormat="1" applyFont="1" applyFill="1" applyBorder="1" applyAlignment="1" applyProtection="1">
      <alignment horizontal="right" vertical="center"/>
      <protection/>
    </xf>
    <xf numFmtId="4" fontId="66" fillId="0" borderId="36" xfId="33" applyNumberFormat="1" applyFont="1" applyFill="1" applyBorder="1" applyAlignment="1" applyProtection="1">
      <alignment horizontal="right" vertical="center"/>
      <protection/>
    </xf>
    <xf numFmtId="4" fontId="66" fillId="4" borderId="36" xfId="33" applyNumberFormat="1" applyFont="1" applyFill="1" applyBorder="1" applyAlignment="1" applyProtection="1">
      <alignment horizontal="right" vertical="center"/>
      <protection/>
    </xf>
    <xf numFmtId="4" fontId="66" fillId="4" borderId="164" xfId="33" applyNumberFormat="1" applyFont="1" applyFill="1" applyBorder="1" applyAlignment="1" applyProtection="1">
      <alignment horizontal="right" vertical="center"/>
      <protection/>
    </xf>
    <xf numFmtId="0" fontId="0" fillId="0" borderId="165" xfId="33" applyNumberFormat="1" applyFont="1" applyFill="1" applyBorder="1" applyAlignment="1" applyProtection="1">
      <alignment horizontal="left" vertical="top" indent="1"/>
      <protection/>
    </xf>
    <xf numFmtId="4" fontId="66" fillId="4" borderId="166" xfId="33" applyNumberFormat="1" applyFont="1" applyFill="1" applyBorder="1" applyAlignment="1" applyProtection="1">
      <alignment horizontal="right" vertical="center"/>
      <protection/>
    </xf>
    <xf numFmtId="4" fontId="66" fillId="5" borderId="167" xfId="33" applyNumberFormat="1" applyFont="1" applyFill="1" applyBorder="1" applyAlignment="1" applyProtection="1">
      <alignment horizontal="right" vertical="center"/>
      <protection/>
    </xf>
    <xf numFmtId="4" fontId="66" fillId="6" borderId="167" xfId="33" applyNumberFormat="1" applyFont="1" applyFill="1" applyBorder="1" applyAlignment="1" applyProtection="1">
      <alignment horizontal="right" vertical="center"/>
      <protection/>
    </xf>
    <xf numFmtId="4" fontId="66" fillId="0" borderId="167" xfId="33" applyNumberFormat="1" applyFont="1" applyFill="1" applyBorder="1" applyAlignment="1" applyProtection="1">
      <alignment horizontal="right" vertical="center"/>
      <protection/>
    </xf>
    <xf numFmtId="4" fontId="66" fillId="4" borderId="167" xfId="33" applyNumberFormat="1" applyFont="1" applyFill="1" applyBorder="1" applyAlignment="1" applyProtection="1">
      <alignment horizontal="right" vertical="center"/>
      <protection/>
    </xf>
    <xf numFmtId="4" fontId="66" fillId="4" borderId="168" xfId="33" applyNumberFormat="1" applyFont="1" applyFill="1" applyBorder="1" applyAlignment="1" applyProtection="1">
      <alignment horizontal="right" vertical="center"/>
      <protection/>
    </xf>
    <xf numFmtId="4" fontId="44" fillId="3" borderId="166" xfId="33" applyNumberFormat="1" applyFont="1" applyFill="1" applyBorder="1" applyAlignment="1" applyProtection="1">
      <alignment horizontal="right" vertical="center"/>
      <protection/>
    </xf>
    <xf numFmtId="0" fontId="0" fillId="0" borderId="0" xfId="33" applyNumberFormat="1" applyFont="1" applyFill="1" applyBorder="1" applyAlignment="1" applyProtection="1">
      <alignment vertical="top"/>
      <protection/>
    </xf>
    <xf numFmtId="4" fontId="0" fillId="0" borderId="0" xfId="33" applyNumberFormat="1" applyFont="1" applyFill="1" applyBorder="1" applyAlignment="1" applyProtection="1">
      <alignment vertical="top"/>
      <protection/>
    </xf>
    <xf numFmtId="0" fontId="42" fillId="0" borderId="0" xfId="33" applyNumberFormat="1" applyFont="1" applyFill="1" applyBorder="1" applyAlignment="1" applyProtection="1">
      <alignment vertical="top"/>
      <protection/>
    </xf>
    <xf numFmtId="4" fontId="0" fillId="0" borderId="0" xfId="33" applyNumberFormat="1" applyFont="1" applyFill="1" applyBorder="1" applyAlignment="1" applyProtection="1">
      <alignment horizontal="right" vertical="center"/>
      <protection/>
    </xf>
    <xf numFmtId="0" fontId="29" fillId="0" borderId="0" xfId="32" applyFont="1" applyFill="1">
      <alignment/>
      <protection/>
    </xf>
    <xf numFmtId="0" fontId="6" fillId="0" borderId="0" xfId="32" applyFont="1" applyFill="1">
      <alignment/>
      <protection/>
    </xf>
    <xf numFmtId="175" fontId="6" fillId="0" borderId="0" xfId="32" applyNumberFormat="1" applyFont="1" applyFill="1" applyAlignment="1">
      <alignment horizontal="right"/>
      <protection/>
    </xf>
    <xf numFmtId="0" fontId="29" fillId="0" borderId="0" xfId="32" applyFont="1" applyFill="1" applyAlignment="1">
      <alignment/>
      <protection/>
    </xf>
    <xf numFmtId="175" fontId="29" fillId="0" borderId="0" xfId="32" applyNumberFormat="1" applyFont="1" applyFill="1">
      <alignment/>
      <protection/>
    </xf>
    <xf numFmtId="175" fontId="29" fillId="0" borderId="0" xfId="32" applyNumberFormat="1" applyFont="1" applyFill="1" applyBorder="1">
      <alignment/>
      <protection/>
    </xf>
    <xf numFmtId="173" fontId="29" fillId="0" borderId="0" xfId="32" applyNumberFormat="1" applyFont="1" applyFill="1">
      <alignment/>
      <protection/>
    </xf>
    <xf numFmtId="0" fontId="6" fillId="0" borderId="0" xfId="32" applyFont="1" applyFill="1" applyAlignment="1">
      <alignment horizontal="left"/>
      <protection/>
    </xf>
    <xf numFmtId="0" fontId="29" fillId="0" borderId="0" xfId="32" applyFont="1" applyFill="1" applyAlignment="1">
      <alignment horizontal="left"/>
      <protection/>
    </xf>
    <xf numFmtId="0" fontId="29" fillId="0" borderId="0" xfId="32" applyFont="1" applyFill="1" applyAlignment="1">
      <alignment horizontal="centerContinuous"/>
      <protection/>
    </xf>
    <xf numFmtId="175" fontId="29" fillId="0" borderId="0" xfId="32" applyNumberFormat="1" applyFont="1" applyFill="1" applyBorder="1" applyAlignment="1">
      <alignment horizontal="centerContinuous"/>
      <protection/>
    </xf>
    <xf numFmtId="175" fontId="29" fillId="0" borderId="0" xfId="32" applyNumberFormat="1" applyFont="1" applyFill="1" applyAlignment="1">
      <alignment horizontal="left"/>
      <protection/>
    </xf>
    <xf numFmtId="0" fontId="29" fillId="0" borderId="169" xfId="32" applyFont="1" applyFill="1" applyBorder="1" applyAlignment="1">
      <alignment horizontal="center" wrapText="1"/>
      <protection/>
    </xf>
    <xf numFmtId="0" fontId="29" fillId="0" borderId="170" xfId="32" applyFont="1" applyFill="1" applyBorder="1" applyAlignment="1">
      <alignment horizontal="center" wrapText="1"/>
      <protection/>
    </xf>
    <xf numFmtId="0" fontId="29" fillId="0" borderId="170" xfId="32" applyFont="1" applyFill="1" applyBorder="1" applyAlignment="1">
      <alignment horizontal="center"/>
      <protection/>
    </xf>
    <xf numFmtId="0" fontId="29" fillId="0" borderId="170" xfId="32" applyFont="1" applyFill="1" applyBorder="1" applyAlignment="1">
      <alignment horizontal="center" wrapText="1" shrinkToFit="1"/>
      <protection/>
    </xf>
    <xf numFmtId="174" fontId="29" fillId="0" borderId="170" xfId="32" applyNumberFormat="1" applyFont="1" applyFill="1" applyBorder="1" applyAlignment="1">
      <alignment horizontal="center" wrapText="1" shrinkToFit="1"/>
      <protection/>
    </xf>
    <xf numFmtId="175" fontId="6" fillId="0" borderId="170" xfId="32" applyNumberFormat="1" applyFont="1" applyFill="1" applyBorder="1" applyAlignment="1">
      <alignment horizontal="center" wrapText="1"/>
      <protection/>
    </xf>
    <xf numFmtId="175" fontId="6" fillId="0" borderId="171" xfId="32" applyNumberFormat="1" applyFont="1" applyFill="1" applyBorder="1" applyAlignment="1">
      <alignment horizontal="center" wrapText="1"/>
      <protection/>
    </xf>
    <xf numFmtId="0" fontId="6" fillId="0" borderId="41" xfId="32" applyFont="1" applyFill="1" applyBorder="1">
      <alignment/>
      <protection/>
    </xf>
    <xf numFmtId="0" fontId="29" fillId="0" borderId="60" xfId="32" applyFont="1" applyFill="1" applyBorder="1">
      <alignment/>
      <protection/>
    </xf>
    <xf numFmtId="0" fontId="29" fillId="0" borderId="60" xfId="32" applyFont="1" applyFill="1" applyBorder="1" applyAlignment="1">
      <alignment horizontal="center"/>
      <protection/>
    </xf>
    <xf numFmtId="0" fontId="6" fillId="0" borderId="60" xfId="32" applyFont="1" applyFill="1" applyBorder="1" applyAlignment="1">
      <alignment horizontal="center"/>
      <protection/>
    </xf>
    <xf numFmtId="0" fontId="6" fillId="0" borderId="42" xfId="32" applyNumberFormat="1" applyFont="1" applyFill="1" applyBorder="1" applyAlignment="1">
      <alignment horizontal="center"/>
      <protection/>
    </xf>
    <xf numFmtId="0" fontId="6" fillId="0" borderId="172" xfId="32" applyNumberFormat="1" applyFont="1" applyFill="1" applyBorder="1" applyAlignment="1">
      <alignment horizontal="center"/>
      <protection/>
    </xf>
    <xf numFmtId="4" fontId="29" fillId="0" borderId="20" xfId="32" applyNumberFormat="1" applyFont="1" applyFill="1" applyBorder="1" applyAlignment="1">
      <alignment horizontal="right" wrapText="1"/>
      <protection/>
    </xf>
    <xf numFmtId="0" fontId="29" fillId="0" borderId="21" xfId="32" applyFont="1" applyFill="1" applyBorder="1" applyAlignment="1">
      <alignment horizontal="center" vertical="center"/>
      <protection/>
    </xf>
    <xf numFmtId="0" fontId="29" fillId="0" borderId="22" xfId="32" applyFont="1" applyFill="1" applyBorder="1" applyAlignment="1">
      <alignment horizontal="left" vertical="center" wrapText="1"/>
      <protection/>
    </xf>
    <xf numFmtId="4" fontId="29" fillId="0" borderId="21" xfId="32" applyNumberFormat="1" applyFont="1" applyFill="1" applyBorder="1" applyAlignment="1">
      <alignment horizontal="right" wrapText="1"/>
      <protection/>
    </xf>
    <xf numFmtId="4" fontId="29" fillId="0" borderId="63" xfId="32" applyNumberFormat="1" applyFont="1" applyFill="1" applyBorder="1" applyAlignment="1">
      <alignment horizontal="right" wrapText="1"/>
      <protection/>
    </xf>
    <xf numFmtId="4" fontId="29" fillId="0" borderId="173" xfId="32" applyNumberFormat="1" applyFont="1" applyFill="1" applyBorder="1" applyAlignment="1">
      <alignment horizontal="right"/>
      <protection/>
    </xf>
    <xf numFmtId="49" fontId="29" fillId="0" borderId="32" xfId="32" applyNumberFormat="1" applyFont="1" applyFill="1" applyBorder="1" applyAlignment="1">
      <alignment horizontal="right" vertical="center"/>
      <protection/>
    </xf>
    <xf numFmtId="0" fontId="29" fillId="0" borderId="36" xfId="32" applyFont="1" applyFill="1" applyBorder="1" applyAlignment="1">
      <alignment horizontal="center" vertical="center"/>
      <protection/>
    </xf>
    <xf numFmtId="0" fontId="29" fillId="0" borderId="33" xfId="32" applyFont="1" applyFill="1" applyBorder="1" applyAlignment="1">
      <alignment horizontal="left" vertical="center" wrapText="1"/>
      <protection/>
    </xf>
    <xf numFmtId="4" fontId="29" fillId="0" borderId="33" xfId="32" applyNumberFormat="1" applyFont="1" applyFill="1" applyBorder="1" applyAlignment="1">
      <alignment horizontal="right" wrapText="1"/>
      <protection/>
    </xf>
    <xf numFmtId="4" fontId="29" fillId="0" borderId="36" xfId="32" applyNumberFormat="1" applyFont="1" applyFill="1" applyBorder="1" applyAlignment="1">
      <alignment horizontal="right" wrapText="1"/>
      <protection/>
    </xf>
    <xf numFmtId="4" fontId="29" fillId="0" borderId="174" xfId="32" applyNumberFormat="1" applyFont="1" applyFill="1" applyBorder="1" applyAlignment="1">
      <alignment horizontal="right"/>
      <protection/>
    </xf>
    <xf numFmtId="0" fontId="6" fillId="0" borderId="0" xfId="32" applyFont="1" applyFill="1" applyBorder="1">
      <alignment/>
      <protection/>
    </xf>
    <xf numFmtId="49" fontId="29" fillId="0" borderId="20" xfId="32" applyNumberFormat="1" applyFont="1" applyFill="1" applyBorder="1" applyAlignment="1">
      <alignment horizontal="right" vertical="center"/>
      <protection/>
    </xf>
    <xf numFmtId="0" fontId="29" fillId="0" borderId="33" xfId="32" applyFont="1" applyFill="1" applyBorder="1" applyAlignment="1">
      <alignment vertical="center" wrapText="1"/>
      <protection/>
    </xf>
    <xf numFmtId="49" fontId="29" fillId="0" borderId="8" xfId="32" applyNumberFormat="1" applyFont="1" applyFill="1" applyBorder="1" applyAlignment="1">
      <alignment horizontal="right" vertical="center"/>
      <protection/>
    </xf>
    <xf numFmtId="0" fontId="29" fillId="0" borderId="9" xfId="32" applyFont="1" applyFill="1" applyBorder="1" applyAlignment="1">
      <alignment horizontal="center" vertical="center"/>
      <protection/>
    </xf>
    <xf numFmtId="0" fontId="29" fillId="0" borderId="10" xfId="32" applyFont="1" applyFill="1" applyBorder="1" applyAlignment="1">
      <alignment vertical="center" wrapText="1"/>
      <protection/>
    </xf>
    <xf numFmtId="4" fontId="29" fillId="0" borderId="9" xfId="32" applyNumberFormat="1" applyFont="1" applyFill="1" applyBorder="1" applyAlignment="1">
      <alignment horizontal="right" wrapText="1"/>
      <protection/>
    </xf>
    <xf numFmtId="4" fontId="29" fillId="0" borderId="175" xfId="32" applyNumberFormat="1" applyFont="1" applyFill="1" applyBorder="1" applyAlignment="1">
      <alignment horizontal="right"/>
      <protection/>
    </xf>
    <xf numFmtId="49" fontId="6" fillId="0" borderId="24" xfId="32" applyNumberFormat="1" applyFont="1" applyFill="1" applyBorder="1" applyAlignment="1">
      <alignment horizontal="right" vertical="center"/>
      <protection/>
    </xf>
    <xf numFmtId="0" fontId="6" fillId="0" borderId="26" xfId="32" applyFont="1" applyFill="1" applyBorder="1" applyAlignment="1">
      <alignment horizontal="center" vertical="center"/>
      <protection/>
    </xf>
    <xf numFmtId="0" fontId="6" fillId="0" borderId="26" xfId="32" applyFont="1" applyFill="1" applyBorder="1" applyAlignment="1">
      <alignment vertical="center" wrapText="1"/>
      <protection/>
    </xf>
    <xf numFmtId="4" fontId="6" fillId="0" borderId="26" xfId="32" applyNumberFormat="1" applyFont="1" applyFill="1" applyBorder="1" applyAlignment="1">
      <alignment horizontal="right" wrapText="1"/>
      <protection/>
    </xf>
    <xf numFmtId="4" fontId="6" fillId="0" borderId="25" xfId="32" applyNumberFormat="1" applyFont="1" applyFill="1" applyBorder="1" applyAlignment="1">
      <alignment horizontal="right" wrapText="1"/>
      <protection/>
    </xf>
    <xf numFmtId="4" fontId="6" fillId="0" borderId="176" xfId="32" applyNumberFormat="1" applyFont="1" applyFill="1" applyBorder="1" applyAlignment="1">
      <alignment horizontal="right" wrapText="1"/>
      <protection/>
    </xf>
    <xf numFmtId="49" fontId="29" fillId="0" borderId="24" xfId="32" applyNumberFormat="1" applyFont="1" applyFill="1" applyBorder="1" applyAlignment="1">
      <alignment horizontal="right" vertical="center"/>
      <protection/>
    </xf>
    <xf numFmtId="0" fontId="29" fillId="0" borderId="25" xfId="32" applyFont="1" applyFill="1" applyBorder="1" applyAlignment="1">
      <alignment horizontal="center" vertical="center"/>
      <protection/>
    </xf>
    <xf numFmtId="4" fontId="29" fillId="0" borderId="26" xfId="32" applyNumberFormat="1" applyFont="1" applyFill="1" applyBorder="1" applyAlignment="1">
      <alignment horizontal="right" wrapText="1"/>
      <protection/>
    </xf>
    <xf numFmtId="4" fontId="29" fillId="0" borderId="25" xfId="32" applyNumberFormat="1" applyFont="1" applyFill="1" applyBorder="1" applyAlignment="1">
      <alignment horizontal="right" wrapText="1"/>
      <protection/>
    </xf>
    <xf numFmtId="4" fontId="29" fillId="0" borderId="176" xfId="32" applyNumberFormat="1" applyFont="1" applyFill="1" applyBorder="1" applyAlignment="1">
      <alignment horizontal="right"/>
      <protection/>
    </xf>
    <xf numFmtId="0" fontId="29" fillId="0" borderId="22" xfId="32" applyFont="1" applyFill="1" applyBorder="1" applyAlignment="1">
      <alignment vertical="center" wrapText="1"/>
      <protection/>
    </xf>
    <xf numFmtId="4" fontId="29" fillId="0" borderId="22" xfId="32" applyNumberFormat="1" applyFont="1" applyFill="1" applyBorder="1" applyAlignment="1">
      <alignment horizontal="right" wrapText="1"/>
      <protection/>
    </xf>
    <xf numFmtId="0" fontId="1" fillId="0" borderId="33" xfId="32" applyFont="1" applyFill="1" applyBorder="1" applyAlignment="1">
      <alignment horizontal="left" vertical="center" wrapText="1"/>
      <protection/>
    </xf>
    <xf numFmtId="0" fontId="6" fillId="0" borderId="9" xfId="32" applyFont="1" applyFill="1" applyBorder="1" applyAlignment="1">
      <alignment horizontal="center" vertical="center"/>
      <protection/>
    </xf>
    <xf numFmtId="0" fontId="6" fillId="0" borderId="10" xfId="32" applyFont="1" applyFill="1" applyBorder="1" applyAlignment="1">
      <alignment horizontal="left" vertical="center" wrapText="1"/>
      <protection/>
    </xf>
    <xf numFmtId="4" fontId="6" fillId="0" borderId="21" xfId="32" applyNumberFormat="1" applyFont="1" applyFill="1" applyBorder="1" applyAlignment="1">
      <alignment horizontal="right" wrapText="1"/>
      <protection/>
    </xf>
    <xf numFmtId="4" fontId="6" fillId="0" borderId="22" xfId="32" applyNumberFormat="1" applyFont="1" applyFill="1" applyBorder="1" applyAlignment="1">
      <alignment horizontal="right" wrapText="1"/>
      <protection/>
    </xf>
    <xf numFmtId="4" fontId="6" fillId="0" borderId="173" xfId="32" applyNumberFormat="1" applyFont="1" applyFill="1" applyBorder="1" applyAlignment="1">
      <alignment horizontal="right"/>
      <protection/>
    </xf>
    <xf numFmtId="4" fontId="29" fillId="0" borderId="50" xfId="32" applyNumberFormat="1" applyFont="1" applyFill="1" applyBorder="1" applyAlignment="1">
      <alignment horizontal="right" wrapText="1"/>
      <protection/>
    </xf>
    <xf numFmtId="4" fontId="29" fillId="0" borderId="71" xfId="32" applyNumberFormat="1" applyFont="1" applyFill="1" applyBorder="1" applyAlignment="1">
      <alignment horizontal="right" wrapText="1"/>
      <protection/>
    </xf>
    <xf numFmtId="4" fontId="29" fillId="0" borderId="177" xfId="32" applyNumberFormat="1" applyFont="1" applyFill="1" applyBorder="1" applyAlignment="1">
      <alignment horizontal="right"/>
      <protection/>
    </xf>
    <xf numFmtId="0" fontId="6" fillId="0" borderId="25" xfId="32" applyFont="1" applyFill="1" applyBorder="1" applyAlignment="1">
      <alignment horizontal="center" vertical="center"/>
      <protection/>
    </xf>
    <xf numFmtId="0" fontId="29" fillId="0" borderId="20" xfId="32" applyFont="1" applyFill="1" applyBorder="1" applyAlignment="1">
      <alignment vertical="center"/>
      <protection/>
    </xf>
    <xf numFmtId="0" fontId="29" fillId="0" borderId="52" xfId="32" applyFont="1" applyFill="1" applyBorder="1" applyAlignment="1">
      <alignment vertical="center"/>
      <protection/>
    </xf>
    <xf numFmtId="0" fontId="29" fillId="0" borderId="167" xfId="32" applyFont="1" applyFill="1" applyBorder="1" applyAlignment="1">
      <alignment horizontal="center" vertical="center"/>
      <protection/>
    </xf>
    <xf numFmtId="0" fontId="29" fillId="0" borderId="53" xfId="32" applyFont="1" applyFill="1" applyBorder="1" applyAlignment="1">
      <alignment vertical="center" wrapText="1"/>
      <protection/>
    </xf>
    <xf numFmtId="4" fontId="29" fillId="0" borderId="53" xfId="32" applyNumberFormat="1" applyFont="1" applyFill="1" applyBorder="1" applyAlignment="1">
      <alignment horizontal="right" wrapText="1"/>
      <protection/>
    </xf>
    <xf numFmtId="4" fontId="29" fillId="0" borderId="167" xfId="32" applyNumberFormat="1" applyFont="1" applyFill="1" applyBorder="1" applyAlignment="1">
      <alignment horizontal="right" wrapText="1"/>
      <protection/>
    </xf>
    <xf numFmtId="4" fontId="29" fillId="0" borderId="178" xfId="32" applyNumberFormat="1" applyFont="1" applyFill="1" applyBorder="1" applyAlignment="1">
      <alignment horizontal="right"/>
      <protection/>
    </xf>
    <xf numFmtId="0" fontId="6" fillId="0" borderId="16" xfId="32" applyFont="1" applyFill="1" applyBorder="1" applyAlignment="1">
      <alignment vertical="center"/>
      <protection/>
    </xf>
    <xf numFmtId="0" fontId="6" fillId="0" borderId="17" xfId="32" applyFont="1" applyFill="1" applyBorder="1" applyAlignment="1">
      <alignment horizontal="center" vertical="center"/>
      <protection/>
    </xf>
    <xf numFmtId="0" fontId="6" fillId="0" borderId="18" xfId="32" applyFont="1" applyFill="1" applyBorder="1" applyAlignment="1">
      <alignment vertical="center" wrapText="1"/>
      <protection/>
    </xf>
    <xf numFmtId="4" fontId="6" fillId="0" borderId="9" xfId="32" applyNumberFormat="1" applyFont="1" applyFill="1" applyBorder="1" applyAlignment="1">
      <alignment horizontal="right" wrapText="1"/>
      <protection/>
    </xf>
    <xf numFmtId="4" fontId="6" fillId="0" borderId="10" xfId="32" applyNumberFormat="1" applyFont="1" applyFill="1" applyBorder="1" applyAlignment="1">
      <alignment horizontal="right" wrapText="1"/>
      <protection/>
    </xf>
    <xf numFmtId="4" fontId="6" fillId="0" borderId="175" xfId="32" applyNumberFormat="1" applyFont="1" applyFill="1" applyBorder="1" applyAlignment="1">
      <alignment horizontal="right" wrapText="1"/>
      <protection/>
    </xf>
    <xf numFmtId="0" fontId="6" fillId="0" borderId="24" xfId="32" applyFont="1" applyFill="1" applyBorder="1" applyAlignment="1">
      <alignment vertical="center"/>
      <protection/>
    </xf>
    <xf numFmtId="0" fontId="6" fillId="0" borderId="25" xfId="32" applyFont="1" applyFill="1" applyBorder="1" applyAlignment="1">
      <alignment horizontal="center"/>
      <protection/>
    </xf>
    <xf numFmtId="4" fontId="6" fillId="0" borderId="25" xfId="32" applyNumberFormat="1" applyFont="1" applyFill="1" applyBorder="1" applyAlignment="1">
      <alignment horizontal="right" wrapText="1"/>
      <protection/>
    </xf>
    <xf numFmtId="0" fontId="29" fillId="0" borderId="20" xfId="32" applyFont="1" applyFill="1" applyBorder="1" applyAlignment="1">
      <alignment horizontal="right" vertical="center"/>
      <protection/>
    </xf>
    <xf numFmtId="49" fontId="29" fillId="0" borderId="21" xfId="32" applyNumberFormat="1" applyFont="1" applyFill="1" applyBorder="1" applyAlignment="1">
      <alignment horizontal="center" vertical="center"/>
      <protection/>
    </xf>
    <xf numFmtId="4" fontId="29" fillId="0" borderId="21" xfId="32" applyNumberFormat="1" applyFont="1" applyFill="1" applyBorder="1" applyAlignment="1">
      <alignment horizontal="right"/>
      <protection/>
    </xf>
    <xf numFmtId="49" fontId="6" fillId="0" borderId="21" xfId="32" applyNumberFormat="1" applyFont="1" applyFill="1" applyBorder="1" applyAlignment="1">
      <alignment horizontal="center" vertical="center"/>
      <protection/>
    </xf>
    <xf numFmtId="0" fontId="6" fillId="0" borderId="22" xfId="32" applyFont="1" applyFill="1" applyBorder="1" applyAlignment="1">
      <alignment vertical="center" wrapText="1"/>
      <protection/>
    </xf>
    <xf numFmtId="4" fontId="6" fillId="0" borderId="33" xfId="32" applyNumberFormat="1" applyFont="1" applyFill="1" applyBorder="1" applyAlignment="1">
      <alignment horizontal="right" wrapText="1"/>
      <protection/>
    </xf>
    <xf numFmtId="4" fontId="6" fillId="0" borderId="174" xfId="32" applyNumberFormat="1" applyFont="1" applyFill="1" applyBorder="1" applyAlignment="1">
      <alignment horizontal="right" wrapText="1"/>
      <protection/>
    </xf>
    <xf numFmtId="49" fontId="6" fillId="0" borderId="20" xfId="32" applyNumberFormat="1" applyFont="1" applyFill="1" applyBorder="1" applyAlignment="1">
      <alignment horizontal="right" vertical="center"/>
      <protection/>
    </xf>
    <xf numFmtId="4" fontId="6" fillId="0" borderId="36" xfId="32" applyNumberFormat="1" applyFont="1" applyFill="1" applyBorder="1" applyAlignment="1">
      <alignment horizontal="right" wrapText="1"/>
      <protection/>
    </xf>
    <xf numFmtId="4" fontId="6" fillId="0" borderId="21" xfId="32" applyNumberFormat="1" applyFont="1" applyFill="1" applyBorder="1" applyAlignment="1">
      <alignment horizontal="right"/>
      <protection/>
    </xf>
    <xf numFmtId="49" fontId="3" fillId="0" borderId="36" xfId="32" applyNumberFormat="1" applyFont="1" applyFill="1" applyBorder="1" applyAlignment="1">
      <alignment horizontal="center" vertical="center"/>
      <protection/>
    </xf>
    <xf numFmtId="0" fontId="3" fillId="0" borderId="33" xfId="32" applyFont="1" applyFill="1" applyBorder="1" applyAlignment="1">
      <alignment vertical="center" wrapText="1"/>
      <protection/>
    </xf>
    <xf numFmtId="4" fontId="29" fillId="0" borderId="36" xfId="32" applyNumberFormat="1" applyFont="1" applyFill="1" applyBorder="1" applyAlignment="1">
      <alignment horizontal="right"/>
      <protection/>
    </xf>
    <xf numFmtId="0" fontId="29" fillId="0" borderId="0" xfId="32" applyFont="1" applyFill="1" applyBorder="1">
      <alignment/>
      <protection/>
    </xf>
    <xf numFmtId="49" fontId="6" fillId="0" borderId="116" xfId="32" applyNumberFormat="1" applyFont="1" applyFill="1" applyBorder="1" applyAlignment="1">
      <alignment horizontal="right" vertical="center"/>
      <protection/>
    </xf>
    <xf numFmtId="49" fontId="6" fillId="0" borderId="117" xfId="32" applyNumberFormat="1" applyFont="1" applyFill="1" applyBorder="1" applyAlignment="1">
      <alignment horizontal="center" vertical="center"/>
      <protection/>
    </xf>
    <xf numFmtId="0" fontId="6" fillId="0" borderId="119" xfId="32" applyFont="1" applyFill="1" applyBorder="1" applyAlignment="1">
      <alignment vertical="center" wrapText="1"/>
      <protection/>
    </xf>
    <xf numFmtId="4" fontId="6" fillId="0" borderId="117" xfId="32" applyNumberFormat="1" applyFont="1" applyFill="1" applyBorder="1" applyAlignment="1">
      <alignment horizontal="right" wrapText="1"/>
      <protection/>
    </xf>
    <xf numFmtId="4" fontId="6" fillId="0" borderId="119" xfId="32" applyNumberFormat="1" applyFont="1" applyFill="1" applyBorder="1" applyAlignment="1">
      <alignment horizontal="right" wrapText="1"/>
      <protection/>
    </xf>
    <xf numFmtId="4" fontId="6" fillId="0" borderId="179" xfId="32" applyNumberFormat="1" applyFont="1" applyFill="1" applyBorder="1" applyAlignment="1">
      <alignment horizontal="right" wrapText="1"/>
      <protection/>
    </xf>
    <xf numFmtId="0" fontId="29" fillId="0" borderId="63" xfId="32" applyFont="1" applyFill="1" applyBorder="1" applyAlignment="1">
      <alignment vertical="center" wrapText="1"/>
      <protection/>
    </xf>
    <xf numFmtId="49" fontId="6" fillId="0" borderId="32" xfId="32" applyNumberFormat="1" applyFont="1" applyFill="1" applyBorder="1" applyAlignment="1">
      <alignment horizontal="right" vertical="center"/>
      <protection/>
    </xf>
    <xf numFmtId="49" fontId="6" fillId="0" borderId="36" xfId="32" applyNumberFormat="1" applyFont="1" applyFill="1" applyBorder="1" applyAlignment="1">
      <alignment horizontal="center" vertical="center"/>
      <protection/>
    </xf>
    <xf numFmtId="0" fontId="6" fillId="0" borderId="33" xfId="32" applyFont="1" applyFill="1" applyBorder="1" applyAlignment="1">
      <alignment vertical="center" wrapText="1"/>
      <protection/>
    </xf>
    <xf numFmtId="4" fontId="6" fillId="0" borderId="36" xfId="32" applyNumberFormat="1" applyFont="1" applyFill="1" applyBorder="1" applyAlignment="1">
      <alignment horizontal="right"/>
      <protection/>
    </xf>
    <xf numFmtId="49" fontId="29" fillId="0" borderId="36" xfId="32" applyNumberFormat="1" applyFont="1" applyFill="1" applyBorder="1" applyAlignment="1">
      <alignment horizontal="center" vertical="center"/>
      <protection/>
    </xf>
    <xf numFmtId="4" fontId="29" fillId="0" borderId="180" xfId="32" applyNumberFormat="1" applyFont="1" applyFill="1" applyBorder="1" applyAlignment="1">
      <alignment horizontal="right"/>
      <protection/>
    </xf>
    <xf numFmtId="49" fontId="6" fillId="0" borderId="181" xfId="32" applyNumberFormat="1" applyFont="1" applyFill="1" applyBorder="1" applyAlignment="1">
      <alignment horizontal="right" vertical="center"/>
      <protection/>
    </xf>
    <xf numFmtId="0" fontId="6" fillId="0" borderId="64" xfId="32" applyFont="1" applyFill="1" applyBorder="1" applyAlignment="1">
      <alignment horizontal="center" vertical="center"/>
      <protection/>
    </xf>
    <xf numFmtId="0" fontId="6" fillId="0" borderId="106" xfId="32" applyFont="1" applyFill="1" applyBorder="1" applyAlignment="1">
      <alignment vertical="center" wrapText="1"/>
      <protection/>
    </xf>
    <xf numFmtId="4" fontId="6" fillId="0" borderId="64" xfId="32" applyNumberFormat="1" applyFont="1" applyFill="1" applyBorder="1" applyAlignment="1">
      <alignment horizontal="right" wrapText="1"/>
      <protection/>
    </xf>
    <xf numFmtId="0" fontId="6" fillId="0" borderId="117" xfId="32" applyFont="1" applyFill="1" applyBorder="1" applyAlignment="1">
      <alignment horizontal="center" vertical="center"/>
      <protection/>
    </xf>
    <xf numFmtId="49" fontId="29" fillId="0" borderId="181" xfId="32" applyNumberFormat="1" applyFont="1" applyFill="1" applyBorder="1" applyAlignment="1">
      <alignment horizontal="right" vertical="center"/>
      <protection/>
    </xf>
    <xf numFmtId="0" fontId="29" fillId="0" borderId="64" xfId="32" applyFont="1" applyFill="1" applyBorder="1" applyAlignment="1">
      <alignment horizontal="center" vertical="center"/>
      <protection/>
    </xf>
    <xf numFmtId="4" fontId="29" fillId="0" borderId="63" xfId="32" applyNumberFormat="1" applyFont="1" applyFill="1" applyBorder="1" applyAlignment="1">
      <alignment horizontal="right"/>
      <protection/>
    </xf>
    <xf numFmtId="4" fontId="29" fillId="0" borderId="33" xfId="32" applyNumberFormat="1" applyFont="1" applyFill="1" applyBorder="1" applyAlignment="1">
      <alignment horizontal="right"/>
      <protection/>
    </xf>
    <xf numFmtId="0" fontId="29" fillId="0" borderId="33" xfId="32" applyFont="1" applyFill="1" applyBorder="1" applyAlignment="1">
      <alignment horizontal="justify"/>
      <protection/>
    </xf>
    <xf numFmtId="4" fontId="29" fillId="0" borderId="9" xfId="32" applyNumberFormat="1" applyFont="1" applyFill="1" applyBorder="1" applyAlignment="1">
      <alignment horizontal="right"/>
      <protection/>
    </xf>
    <xf numFmtId="0" fontId="6" fillId="0" borderId="20" xfId="32" applyFont="1" applyFill="1" applyBorder="1" applyAlignment="1">
      <alignment horizontal="right" vertical="center"/>
      <protection/>
    </xf>
    <xf numFmtId="0" fontId="6" fillId="0" borderId="21" xfId="32" applyFont="1" applyFill="1" applyBorder="1" applyAlignment="1">
      <alignment horizontal="center" vertical="center"/>
      <protection/>
    </xf>
    <xf numFmtId="4" fontId="6" fillId="0" borderId="33" xfId="32" applyNumberFormat="1" applyFont="1" applyFill="1" applyBorder="1" applyAlignment="1">
      <alignment horizontal="right"/>
      <protection/>
    </xf>
    <xf numFmtId="4" fontId="6" fillId="0" borderId="9" xfId="32" applyNumberFormat="1" applyFont="1" applyFill="1" applyBorder="1" applyAlignment="1">
      <alignment horizontal="right"/>
      <protection/>
    </xf>
    <xf numFmtId="0" fontId="29" fillId="0" borderId="32" xfId="32" applyFont="1" applyFill="1" applyBorder="1" applyAlignment="1">
      <alignment horizontal="right" vertical="center"/>
      <protection/>
    </xf>
    <xf numFmtId="4" fontId="6" fillId="0" borderId="50" xfId="32" applyNumberFormat="1" applyFont="1" applyFill="1" applyBorder="1" applyAlignment="1">
      <alignment horizontal="right" wrapText="1"/>
      <protection/>
    </xf>
    <xf numFmtId="4" fontId="6" fillId="0" borderId="71" xfId="32" applyNumberFormat="1" applyFont="1" applyFill="1" applyBorder="1" applyAlignment="1">
      <alignment horizontal="right" wrapText="1"/>
      <protection/>
    </xf>
    <xf numFmtId="0" fontId="6" fillId="0" borderId="32" xfId="32" applyFont="1" applyFill="1" applyBorder="1" applyAlignment="1">
      <alignment horizontal="right" vertical="center"/>
      <protection/>
    </xf>
    <xf numFmtId="0" fontId="6" fillId="0" borderId="33" xfId="32" applyFont="1" applyFill="1" applyBorder="1" applyAlignment="1">
      <alignment horizontal="center" vertical="center"/>
      <protection/>
    </xf>
    <xf numFmtId="175" fontId="6" fillId="0" borderId="22" xfId="32" applyNumberFormat="1" applyFont="1" applyFill="1" applyBorder="1" applyAlignment="1">
      <alignment horizontal="right" wrapText="1"/>
      <protection/>
    </xf>
    <xf numFmtId="175" fontId="6" fillId="0" borderId="21" xfId="32" applyNumberFormat="1" applyFont="1" applyFill="1" applyBorder="1" applyAlignment="1">
      <alignment horizontal="right" wrapText="1"/>
      <protection/>
    </xf>
    <xf numFmtId="186" fontId="6" fillId="0" borderId="36" xfId="32" applyNumberFormat="1" applyFont="1" applyFill="1" applyBorder="1" applyAlignment="1">
      <alignment horizontal="right"/>
      <protection/>
    </xf>
    <xf numFmtId="4" fontId="6" fillId="0" borderId="174" xfId="32" applyNumberFormat="1" applyFont="1" applyFill="1" applyBorder="1" applyAlignment="1">
      <alignment horizontal="right"/>
      <protection/>
    </xf>
    <xf numFmtId="175" fontId="6" fillId="0" borderId="0" xfId="32" applyNumberFormat="1" applyFont="1" applyFill="1" applyBorder="1" applyAlignment="1">
      <alignment horizontal="right" wrapText="1"/>
      <protection/>
    </xf>
    <xf numFmtId="175" fontId="6" fillId="0" borderId="0" xfId="32" applyNumberFormat="1" applyFont="1" applyFill="1" applyBorder="1" applyAlignment="1">
      <alignment horizontal="right"/>
      <protection/>
    </xf>
    <xf numFmtId="0" fontId="6" fillId="0" borderId="36" xfId="32" applyFont="1" applyFill="1" applyBorder="1" applyAlignment="1">
      <alignment horizontal="center" vertical="center"/>
      <protection/>
    </xf>
    <xf numFmtId="175" fontId="6" fillId="0" borderId="33" xfId="32" applyNumberFormat="1" applyFont="1" applyFill="1" applyBorder="1" applyAlignment="1">
      <alignment horizontal="right" wrapText="1"/>
      <protection/>
    </xf>
    <xf numFmtId="175" fontId="6" fillId="0" borderId="36" xfId="32" applyNumberFormat="1" applyFont="1" applyFill="1" applyBorder="1" applyAlignment="1">
      <alignment horizontal="right" wrapText="1"/>
      <protection/>
    </xf>
    <xf numFmtId="0" fontId="29" fillId="0" borderId="8" xfId="32" applyFont="1" applyFill="1" applyBorder="1" applyAlignment="1">
      <alignment horizontal="right" vertical="center"/>
      <protection/>
    </xf>
    <xf numFmtId="4" fontId="29" fillId="0" borderId="17" xfId="32" applyNumberFormat="1" applyFont="1" applyFill="1" applyBorder="1" applyAlignment="1">
      <alignment horizontal="right" wrapText="1"/>
      <protection/>
    </xf>
    <xf numFmtId="4" fontId="29" fillId="0" borderId="17" xfId="32" applyNumberFormat="1" applyFont="1" applyFill="1" applyBorder="1" applyAlignment="1">
      <alignment horizontal="right"/>
      <protection/>
    </xf>
    <xf numFmtId="0" fontId="6" fillId="0" borderId="24" xfId="32" applyFont="1" applyFill="1" applyBorder="1" applyAlignment="1">
      <alignment horizontal="right" vertical="center"/>
      <protection/>
    </xf>
    <xf numFmtId="4" fontId="6" fillId="0" borderId="17" xfId="32" applyNumberFormat="1" applyFont="1" applyFill="1" applyBorder="1" applyAlignment="1">
      <alignment horizontal="right" wrapText="1"/>
      <protection/>
    </xf>
    <xf numFmtId="49" fontId="29" fillId="0" borderId="0" xfId="32" applyNumberFormat="1" applyFont="1" applyFill="1" applyBorder="1">
      <alignment/>
      <protection/>
    </xf>
    <xf numFmtId="0" fontId="29" fillId="0" borderId="49" xfId="32" applyFont="1" applyFill="1" applyBorder="1" applyAlignment="1">
      <alignment horizontal="right" vertical="center"/>
      <protection/>
    </xf>
    <xf numFmtId="4" fontId="6" fillId="0" borderId="26" xfId="32" applyNumberFormat="1" applyFont="1" applyFill="1" applyBorder="1" applyAlignment="1">
      <alignment horizontal="right"/>
      <protection/>
    </xf>
    <xf numFmtId="4" fontId="6" fillId="0" borderId="176" xfId="32" applyNumberFormat="1" applyFont="1" applyFill="1" applyBorder="1" applyAlignment="1">
      <alignment horizontal="right"/>
      <protection/>
    </xf>
    <xf numFmtId="0" fontId="29" fillId="0" borderId="32" xfId="32" applyFont="1" applyFill="1" applyBorder="1" applyAlignment="1">
      <alignment horizontal="right"/>
      <protection/>
    </xf>
    <xf numFmtId="0" fontId="29" fillId="0" borderId="33" xfId="32" applyFont="1" applyFill="1" applyBorder="1" applyAlignment="1">
      <alignment horizontal="center" vertical="center"/>
      <protection/>
    </xf>
    <xf numFmtId="0" fontId="29" fillId="0" borderId="36" xfId="32" applyFont="1" applyFill="1" applyBorder="1" applyAlignment="1">
      <alignment vertical="center" wrapText="1"/>
      <protection/>
    </xf>
    <xf numFmtId="0" fontId="29" fillId="0" borderId="22" xfId="32" applyFont="1" applyFill="1" applyBorder="1" applyAlignment="1">
      <alignment horizontal="center" vertical="center"/>
      <protection/>
    </xf>
    <xf numFmtId="0" fontId="29" fillId="0" borderId="21" xfId="32" applyFont="1" applyFill="1" applyBorder="1" applyAlignment="1">
      <alignment vertical="center" wrapText="1"/>
      <protection/>
    </xf>
    <xf numFmtId="0" fontId="29" fillId="0" borderId="182" xfId="32" applyFont="1" applyFill="1" applyBorder="1">
      <alignment/>
      <protection/>
    </xf>
    <xf numFmtId="0" fontId="29" fillId="0" borderId="16" xfId="32" applyFont="1" applyFill="1" applyBorder="1" applyAlignment="1">
      <alignment horizontal="right"/>
      <protection/>
    </xf>
    <xf numFmtId="0" fontId="29" fillId="0" borderId="18" xfId="32" applyFont="1" applyFill="1" applyBorder="1" applyAlignment="1">
      <alignment horizontal="center" vertical="center"/>
      <protection/>
    </xf>
    <xf numFmtId="0" fontId="29" fillId="0" borderId="17" xfId="32" applyFont="1" applyFill="1" applyBorder="1" applyAlignment="1">
      <alignment vertical="center" wrapText="1"/>
      <protection/>
    </xf>
    <xf numFmtId="0" fontId="6" fillId="0" borderId="25" xfId="32" applyFont="1" applyFill="1" applyBorder="1" applyAlignment="1">
      <alignment vertical="center" wrapText="1"/>
      <protection/>
    </xf>
    <xf numFmtId="0" fontId="6" fillId="0" borderId="16" xfId="32" applyFont="1" applyFill="1" applyBorder="1" applyAlignment="1">
      <alignment horizontal="center" vertical="center"/>
      <protection/>
    </xf>
    <xf numFmtId="4" fontId="6" fillId="0" borderId="17" xfId="32" applyNumberFormat="1" applyFont="1" applyFill="1" applyBorder="1" applyAlignment="1">
      <alignment horizontal="center"/>
      <protection/>
    </xf>
    <xf numFmtId="4" fontId="1" fillId="0" borderId="18" xfId="32" applyNumberFormat="1" applyFont="1" applyFill="1" applyBorder="1" applyAlignment="1">
      <alignment horizontal="right"/>
      <protection/>
    </xf>
    <xf numFmtId="4" fontId="6" fillId="0" borderId="18" xfId="32" applyNumberFormat="1" applyFont="1" applyFill="1" applyBorder="1" applyAlignment="1">
      <alignment horizontal="center"/>
      <protection/>
    </xf>
    <xf numFmtId="4" fontId="6" fillId="0" borderId="183" xfId="32" applyNumberFormat="1" applyFont="1" applyFill="1" applyBorder="1" applyAlignment="1">
      <alignment horizontal="center"/>
      <protection/>
    </xf>
    <xf numFmtId="0" fontId="6" fillId="0" borderId="8" xfId="32" applyFont="1" applyFill="1" applyBorder="1" applyAlignment="1">
      <alignment horizontal="right" vertical="center"/>
      <protection/>
    </xf>
    <xf numFmtId="0" fontId="6" fillId="0" borderId="36" xfId="32" applyFont="1" applyFill="1" applyBorder="1" applyAlignment="1">
      <alignment vertical="center" wrapText="1"/>
      <protection/>
    </xf>
    <xf numFmtId="0" fontId="6" fillId="0" borderId="24" xfId="32" applyFont="1" applyFill="1" applyBorder="1" applyAlignment="1">
      <alignment horizontal="center" vertical="center"/>
      <protection/>
    </xf>
    <xf numFmtId="4" fontId="29" fillId="0" borderId="0" xfId="32" applyNumberFormat="1" applyFont="1" applyFill="1" applyBorder="1" applyAlignment="1">
      <alignment horizontal="right"/>
      <protection/>
    </xf>
    <xf numFmtId="0" fontId="29" fillId="0" borderId="50" xfId="32" applyFont="1" applyFill="1" applyBorder="1" applyAlignment="1">
      <alignment vertical="center" wrapText="1"/>
      <protection/>
    </xf>
    <xf numFmtId="4" fontId="29" fillId="0" borderId="167" xfId="32" applyNumberFormat="1" applyFont="1" applyFill="1" applyBorder="1" applyAlignment="1">
      <alignment horizontal="right"/>
      <protection/>
    </xf>
    <xf numFmtId="0" fontId="29" fillId="0" borderId="184" xfId="32" applyFont="1" applyFill="1" applyBorder="1" applyAlignment="1">
      <alignment vertical="center" wrapText="1"/>
      <protection/>
    </xf>
    <xf numFmtId="0" fontId="29" fillId="0" borderId="32" xfId="32" applyFont="1" applyFill="1" applyBorder="1" applyAlignment="1">
      <alignment vertical="center"/>
      <protection/>
    </xf>
    <xf numFmtId="0" fontId="29" fillId="0" borderId="16" xfId="32" applyFont="1" applyFill="1" applyBorder="1" applyAlignment="1">
      <alignment horizontal="right" vertical="center"/>
      <protection/>
    </xf>
    <xf numFmtId="0" fontId="29" fillId="0" borderId="17" xfId="32" applyFont="1" applyFill="1" applyBorder="1" applyAlignment="1">
      <alignment horizontal="center" vertical="center"/>
      <protection/>
    </xf>
    <xf numFmtId="0" fontId="29" fillId="0" borderId="18" xfId="32" applyFont="1" applyFill="1" applyBorder="1" applyAlignment="1">
      <alignment vertical="center" wrapText="1"/>
      <protection/>
    </xf>
    <xf numFmtId="0" fontId="29" fillId="0" borderId="185" xfId="32" applyFont="1" applyFill="1" applyBorder="1" applyAlignment="1">
      <alignment vertical="center"/>
      <protection/>
    </xf>
    <xf numFmtId="0" fontId="29" fillId="0" borderId="186" xfId="32" applyFont="1" applyFill="1" applyBorder="1" applyAlignment="1">
      <alignment horizontal="center" vertical="center"/>
      <protection/>
    </xf>
    <xf numFmtId="4" fontId="29" fillId="0" borderId="184" xfId="32" applyNumberFormat="1" applyFont="1" applyFill="1" applyBorder="1" applyAlignment="1">
      <alignment horizontal="right" wrapText="1"/>
      <protection/>
    </xf>
    <xf numFmtId="4" fontId="29" fillId="0" borderId="186" xfId="32" applyNumberFormat="1" applyFont="1" applyFill="1" applyBorder="1" applyAlignment="1">
      <alignment horizontal="right"/>
      <protection/>
    </xf>
    <xf numFmtId="4" fontId="29" fillId="0" borderId="187" xfId="32" applyNumberFormat="1" applyFont="1" applyFill="1" applyBorder="1" applyAlignment="1">
      <alignment horizontal="right"/>
      <protection/>
    </xf>
    <xf numFmtId="0" fontId="29" fillId="0" borderId="188" xfId="32" applyFont="1" applyFill="1" applyBorder="1" applyAlignment="1">
      <alignment vertical="center"/>
      <protection/>
    </xf>
    <xf numFmtId="0" fontId="29" fillId="0" borderId="189" xfId="32" applyFont="1" applyFill="1" applyBorder="1" applyAlignment="1">
      <alignment horizontal="center" vertical="center"/>
      <protection/>
    </xf>
    <xf numFmtId="0" fontId="29" fillId="0" borderId="190" xfId="32" applyFont="1" applyFill="1" applyBorder="1" applyAlignment="1">
      <alignment vertical="center" wrapText="1"/>
      <protection/>
    </xf>
    <xf numFmtId="4" fontId="29" fillId="0" borderId="190" xfId="32" applyNumberFormat="1" applyFont="1" applyFill="1" applyBorder="1" applyAlignment="1">
      <alignment horizontal="right" wrapText="1"/>
      <protection/>
    </xf>
    <xf numFmtId="4" fontId="29" fillId="0" borderId="189" xfId="32" applyNumberFormat="1" applyFont="1" applyFill="1" applyBorder="1" applyAlignment="1">
      <alignment horizontal="right"/>
      <protection/>
    </xf>
    <xf numFmtId="4" fontId="29" fillId="0" borderId="191" xfId="32" applyNumberFormat="1" applyFont="1" applyFill="1" applyBorder="1" applyAlignment="1">
      <alignment horizontal="right"/>
      <protection/>
    </xf>
    <xf numFmtId="0" fontId="6" fillId="0" borderId="8" xfId="32" applyFont="1" applyFill="1" applyBorder="1" applyAlignment="1">
      <alignment vertical="center"/>
      <protection/>
    </xf>
    <xf numFmtId="4" fontId="6" fillId="0" borderId="183" xfId="32" applyNumberFormat="1" applyFont="1" applyFill="1" applyBorder="1" applyAlignment="1">
      <alignment horizontal="right" wrapText="1"/>
      <protection/>
    </xf>
    <xf numFmtId="4" fontId="6" fillId="0" borderId="3" xfId="32" applyNumberFormat="1" applyFont="1" applyFill="1" applyBorder="1" applyAlignment="1">
      <alignment horizontal="right" wrapText="1"/>
      <protection/>
    </xf>
    <xf numFmtId="0" fontId="6" fillId="0" borderId="2" xfId="32" applyFont="1" applyFill="1" applyBorder="1" applyAlignment="1">
      <alignment vertical="center"/>
      <protection/>
    </xf>
    <xf numFmtId="0" fontId="6" fillId="0" borderId="3" xfId="32" applyFont="1" applyFill="1" applyBorder="1" applyAlignment="1">
      <alignment horizontal="center" vertical="center"/>
      <protection/>
    </xf>
    <xf numFmtId="4" fontId="6" fillId="0" borderId="4" xfId="32" applyNumberFormat="1" applyFont="1" applyFill="1" applyBorder="1" applyAlignment="1">
      <alignment horizontal="right" wrapText="1"/>
      <protection/>
    </xf>
    <xf numFmtId="0" fontId="6" fillId="0" borderId="24" xfId="32" applyFont="1" applyFill="1" applyBorder="1">
      <alignment/>
      <protection/>
    </xf>
    <xf numFmtId="0" fontId="6" fillId="0" borderId="26" xfId="32" applyFont="1" applyFill="1" applyBorder="1" applyAlignment="1">
      <alignment horizontal="left"/>
      <protection/>
    </xf>
    <xf numFmtId="0" fontId="1" fillId="0" borderId="65" xfId="32" applyFont="1" applyFill="1" applyBorder="1">
      <alignment/>
      <protection/>
    </xf>
    <xf numFmtId="4" fontId="29" fillId="0" borderId="0" xfId="32" applyNumberFormat="1" applyFont="1" applyFill="1" applyBorder="1" applyAlignment="1">
      <alignment horizontal="right" vertical="center" wrapText="1"/>
      <protection/>
    </xf>
    <xf numFmtId="175" fontId="29" fillId="0" borderId="0" xfId="32" applyNumberFormat="1" applyFont="1" applyFill="1" applyBorder="1" applyAlignment="1">
      <alignment horizontal="center" vertical="center" wrapText="1"/>
      <protection/>
    </xf>
    <xf numFmtId="175" fontId="29" fillId="0" borderId="0" xfId="32" applyNumberFormat="1" applyFont="1" applyFill="1" applyBorder="1" applyAlignment="1">
      <alignment horizontal="right" vertical="center" wrapText="1"/>
      <protection/>
    </xf>
    <xf numFmtId="4" fontId="29" fillId="0" borderId="0" xfId="32" applyNumberFormat="1" applyFont="1" applyFill="1">
      <alignment/>
      <protection/>
    </xf>
    <xf numFmtId="14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10" fillId="0" borderId="76" xfId="22" applyFont="1" applyFill="1" applyBorder="1" applyAlignment="1">
      <alignment horizontal="center"/>
      <protection/>
    </xf>
    <xf numFmtId="0" fontId="10" fillId="0" borderId="77" xfId="22" applyFont="1" applyFill="1" applyBorder="1" applyAlignment="1">
      <alignment horizontal="center"/>
      <protection/>
    </xf>
    <xf numFmtId="0" fontId="10" fillId="0" borderId="78" xfId="22" applyFont="1" applyFill="1" applyBorder="1" applyAlignment="1">
      <alignment horizontal="center"/>
      <protection/>
    </xf>
    <xf numFmtId="14" fontId="45" fillId="0" borderId="0" xfId="22" applyNumberFormat="1" applyFont="1" applyFill="1" applyAlignment="1">
      <alignment horizontal="center"/>
      <protection/>
    </xf>
    <xf numFmtId="14" fontId="0" fillId="0" borderId="0" xfId="22" applyNumberFormat="1" applyFont="1" applyFill="1" applyAlignment="1">
      <alignment/>
      <protection/>
    </xf>
    <xf numFmtId="0" fontId="1" fillId="0" borderId="0" xfId="22" applyFont="1" applyAlignment="1">
      <alignment/>
      <protection/>
    </xf>
    <xf numFmtId="14" fontId="44" fillId="0" borderId="0" xfId="22" applyNumberFormat="1" applyFont="1" applyFill="1" applyAlignment="1">
      <alignment/>
      <protection/>
    </xf>
    <xf numFmtId="0" fontId="3" fillId="0" borderId="0" xfId="22" applyFont="1" applyAlignment="1">
      <alignment/>
      <protection/>
    </xf>
    <xf numFmtId="4" fontId="14" fillId="0" borderId="40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0" fillId="2" borderId="31" xfId="0" applyFont="1" applyFill="1" applyBorder="1" applyAlignment="1">
      <alignment horizontal="left" wrapText="1"/>
    </xf>
    <xf numFmtId="4" fontId="14" fillId="0" borderId="59" xfId="0" applyNumberFormat="1" applyFont="1" applyBorder="1" applyAlignment="1">
      <alignment horizontal="center"/>
    </xf>
    <xf numFmtId="4" fontId="14" fillId="0" borderId="139" xfId="0" applyNumberFormat="1" applyFont="1" applyBorder="1" applyAlignment="1">
      <alignment horizontal="center"/>
    </xf>
    <xf numFmtId="4" fontId="14" fillId="0" borderId="13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2" borderId="140" xfId="0" applyFont="1" applyFill="1" applyBorder="1" applyAlignment="1">
      <alignment horizontal="center" wrapText="1"/>
    </xf>
    <xf numFmtId="0" fontId="10" fillId="2" borderId="61" xfId="0" applyFont="1" applyFill="1" applyBorder="1" applyAlignment="1">
      <alignment horizontal="center" wrapText="1"/>
    </xf>
    <xf numFmtId="0" fontId="7" fillId="0" borderId="142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1" fillId="0" borderId="14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4" fillId="0" borderId="139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4" fontId="14" fillId="0" borderId="192" xfId="0" applyNumberFormat="1" applyFont="1" applyBorder="1" applyAlignment="1" applyProtection="1">
      <alignment horizontal="center"/>
      <protection locked="0"/>
    </xf>
    <xf numFmtId="4" fontId="14" fillId="0" borderId="13" xfId="0" applyNumberFormat="1" applyFont="1" applyBorder="1" applyAlignment="1" applyProtection="1">
      <alignment horizontal="center"/>
      <protection locked="0"/>
    </xf>
    <xf numFmtId="4" fontId="14" fillId="0" borderId="139" xfId="0" applyNumberFormat="1" applyFont="1" applyBorder="1" applyAlignment="1" applyProtection="1">
      <alignment horizontal="center"/>
      <protection locked="0"/>
    </xf>
    <xf numFmtId="4" fontId="14" fillId="0" borderId="15" xfId="0" applyNumberFormat="1" applyFont="1" applyBorder="1" applyAlignment="1" applyProtection="1">
      <alignment horizontal="center"/>
      <protection locked="0"/>
    </xf>
    <xf numFmtId="0" fontId="7" fillId="0" borderId="140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4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3" fillId="0" borderId="0" xfId="25" applyFont="1" applyAlignment="1">
      <alignment horizontal="center"/>
      <protection/>
    </xf>
    <xf numFmtId="0" fontId="10" fillId="0" borderId="0" xfId="27" applyFont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3" fontId="3" fillId="0" borderId="65" xfId="31" applyNumberFormat="1" applyFont="1" applyBorder="1" applyAlignment="1">
      <alignment/>
      <protection/>
    </xf>
    <xf numFmtId="0" fontId="1" fillId="0" borderId="0" xfId="31" applyBorder="1" applyAlignment="1">
      <alignment/>
      <protection/>
    </xf>
    <xf numFmtId="0" fontId="1" fillId="0" borderId="11" xfId="31" applyBorder="1" applyAlignment="1">
      <alignment/>
      <protection/>
    </xf>
    <xf numFmtId="3" fontId="3" fillId="0" borderId="65" xfId="31" applyNumberFormat="1" applyFont="1" applyBorder="1" applyAlignment="1">
      <alignment horizontal="center"/>
      <protection/>
    </xf>
    <xf numFmtId="0" fontId="1" fillId="0" borderId="11" xfId="31" applyBorder="1" applyAlignment="1">
      <alignment horizontal="center"/>
      <protection/>
    </xf>
    <xf numFmtId="0" fontId="1" fillId="0" borderId="0" xfId="31" applyAlignment="1">
      <alignment/>
      <protection/>
    </xf>
    <xf numFmtId="0" fontId="3" fillId="0" borderId="0" xfId="31" applyFont="1" applyBorder="1" applyAlignment="1">
      <alignment/>
      <protection/>
    </xf>
    <xf numFmtId="3" fontId="63" fillId="0" borderId="65" xfId="31" applyNumberFormat="1" applyFont="1" applyBorder="1" applyAlignment="1">
      <alignment horizontal="center"/>
      <protection/>
    </xf>
    <xf numFmtId="3" fontId="63" fillId="0" borderId="11" xfId="31" applyNumberFormat="1" applyFont="1" applyBorder="1" applyAlignment="1">
      <alignment horizontal="center"/>
      <protection/>
    </xf>
    <xf numFmtId="0" fontId="5" fillId="0" borderId="0" xfId="31" applyFont="1" applyBorder="1" applyAlignment="1">
      <alignment/>
      <protection/>
    </xf>
    <xf numFmtId="0" fontId="1" fillId="0" borderId="0" xfId="31">
      <alignment/>
      <protection/>
    </xf>
    <xf numFmtId="0" fontId="56" fillId="0" borderId="0" xfId="31" applyFont="1" applyAlignment="1">
      <alignment/>
      <protection/>
    </xf>
    <xf numFmtId="3" fontId="3" fillId="0" borderId="11" xfId="31" applyNumberFormat="1" applyFont="1" applyBorder="1" applyAlignment="1">
      <alignment horizontal="center"/>
      <protection/>
    </xf>
    <xf numFmtId="0" fontId="43" fillId="0" borderId="0" xfId="33" applyNumberFormat="1" applyFont="1" applyFill="1" applyBorder="1" applyAlignment="1" applyProtection="1">
      <alignment horizontal="center" vertical="top"/>
      <protection/>
    </xf>
    <xf numFmtId="0" fontId="0" fillId="0" borderId="154" xfId="33" applyNumberFormat="1" applyFont="1" applyFill="1" applyBorder="1" applyAlignment="1" applyProtection="1">
      <alignment horizontal="center" vertical="center" wrapText="1"/>
      <protection/>
    </xf>
    <xf numFmtId="0" fontId="0" fillId="0" borderId="40" xfId="33" applyNumberFormat="1" applyFont="1" applyFill="1" applyBorder="1" applyAlignment="1" applyProtection="1">
      <alignment horizontal="center" vertical="center" wrapText="1"/>
      <protection/>
    </xf>
    <xf numFmtId="0" fontId="0" fillId="0" borderId="3" xfId="33" applyNumberFormat="1" applyFont="1" applyFill="1" applyBorder="1" applyAlignment="1" applyProtection="1">
      <alignment horizontal="center" vertical="center" wrapText="1"/>
      <protection/>
    </xf>
    <xf numFmtId="0" fontId="0" fillId="0" borderId="85" xfId="33" applyNumberFormat="1" applyFont="1" applyFill="1" applyBorder="1" applyAlignment="1" applyProtection="1">
      <alignment horizontal="center" vertical="center" wrapText="1"/>
      <protection/>
    </xf>
    <xf numFmtId="0" fontId="0" fillId="0" borderId="70" xfId="33" applyNumberFormat="1" applyFont="1" applyFill="1" applyBorder="1" applyAlignment="1" applyProtection="1">
      <alignment horizontal="center" vertical="center" wrapText="1"/>
      <protection/>
    </xf>
    <xf numFmtId="0" fontId="0" fillId="0" borderId="138" xfId="33" applyNumberFormat="1" applyFont="1" applyFill="1" applyBorder="1" applyAlignment="1" applyProtection="1">
      <alignment horizontal="center" vertical="center" wrapText="1"/>
      <protection/>
    </xf>
    <xf numFmtId="0" fontId="65" fillId="0" borderId="86" xfId="33" applyNumberFormat="1" applyFont="1" applyFill="1" applyBorder="1" applyAlignment="1" applyProtection="1">
      <alignment horizontal="center" vertical="center" wrapText="1"/>
      <protection/>
    </xf>
    <xf numFmtId="0" fontId="65" fillId="0" borderId="90" xfId="33" applyNumberFormat="1" applyFont="1" applyFill="1" applyBorder="1" applyAlignment="1" applyProtection="1">
      <alignment horizontal="center" vertical="center" wrapText="1"/>
      <protection/>
    </xf>
    <xf numFmtId="0" fontId="0" fillId="0" borderId="14" xfId="33" applyNumberFormat="1" applyFont="1" applyFill="1" applyBorder="1" applyAlignment="1" applyProtection="1">
      <alignment horizontal="center" vertical="center" wrapText="1"/>
      <protection/>
    </xf>
    <xf numFmtId="0" fontId="0" fillId="0" borderId="4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175" fontId="39" fillId="0" borderId="0" xfId="32" applyNumberFormat="1" applyFont="1" applyFill="1" applyBorder="1" applyAlignment="1">
      <alignment horizontal="right"/>
      <protection/>
    </xf>
    <xf numFmtId="0" fontId="69" fillId="0" borderId="0" xfId="21" applyFont="1" applyFill="1" applyAlignment="1">
      <alignment horizontal="right" vertical="center"/>
      <protection/>
    </xf>
    <xf numFmtId="0" fontId="70" fillId="0" borderId="0" xfId="21" applyFont="1" applyFill="1" applyAlignment="1">
      <alignment horizontal="right" vertical="center"/>
      <protection/>
    </xf>
    <xf numFmtId="0" fontId="0" fillId="0" borderId="0" xfId="21">
      <alignment/>
      <protection/>
    </xf>
    <xf numFmtId="0" fontId="70" fillId="0" borderId="0" xfId="21" applyFont="1" applyFill="1" applyAlignment="1">
      <alignment vertical="center" wrapText="1"/>
      <protection/>
    </xf>
    <xf numFmtId="0" fontId="71" fillId="0" borderId="0" xfId="21" applyFont="1" applyFill="1" applyAlignment="1">
      <alignment horizontal="center" vertical="center"/>
      <protection/>
    </xf>
    <xf numFmtId="0" fontId="72" fillId="0" borderId="0" xfId="21" applyFont="1" applyFill="1">
      <alignment/>
      <protection/>
    </xf>
    <xf numFmtId="0" fontId="69" fillId="0" borderId="110" xfId="21" applyFont="1" applyFill="1" applyBorder="1" applyAlignment="1">
      <alignment horizontal="center" vertical="center" wrapText="1"/>
      <protection/>
    </xf>
    <xf numFmtId="0" fontId="69" fillId="0" borderId="25" xfId="21" applyFont="1" applyFill="1" applyBorder="1" applyAlignment="1">
      <alignment horizontal="center" vertical="center" wrapText="1"/>
      <protection/>
    </xf>
    <xf numFmtId="0" fontId="69" fillId="0" borderId="26" xfId="21" applyFont="1" applyFill="1" applyBorder="1" applyAlignment="1">
      <alignment horizontal="center" vertical="center" wrapText="1"/>
      <protection/>
    </xf>
    <xf numFmtId="0" fontId="69" fillId="0" borderId="141" xfId="21" applyFont="1" applyFill="1" applyBorder="1">
      <alignment/>
      <protection/>
    </xf>
    <xf numFmtId="3" fontId="69" fillId="0" borderId="38" xfId="21" applyNumberFormat="1" applyFont="1" applyFill="1" applyBorder="1">
      <alignment/>
      <protection/>
    </xf>
    <xf numFmtId="3" fontId="69" fillId="0" borderId="144" xfId="21" applyNumberFormat="1" applyFont="1" applyFill="1" applyBorder="1">
      <alignment/>
      <protection/>
    </xf>
    <xf numFmtId="0" fontId="73" fillId="0" borderId="193" xfId="21" applyFont="1" applyFill="1" applyBorder="1">
      <alignment/>
      <protection/>
    </xf>
    <xf numFmtId="3" fontId="73" fillId="0" borderId="36" xfId="21" applyNumberFormat="1" applyFont="1" applyFill="1" applyBorder="1">
      <alignment/>
      <protection/>
    </xf>
    <xf numFmtId="3" fontId="73" fillId="0" borderId="33" xfId="21" applyNumberFormat="1" applyFont="1" applyFill="1" applyBorder="1">
      <alignment/>
      <protection/>
    </xf>
    <xf numFmtId="3" fontId="73" fillId="0" borderId="22" xfId="21" applyNumberFormat="1" applyFont="1" applyFill="1" applyBorder="1">
      <alignment/>
      <protection/>
    </xf>
    <xf numFmtId="0" fontId="73" fillId="0" borderId="159" xfId="21" applyFont="1" applyFill="1" applyBorder="1">
      <alignment/>
      <protection/>
    </xf>
    <xf numFmtId="0" fontId="73" fillId="0" borderId="159" xfId="21" applyFont="1" applyFill="1" applyBorder="1" applyAlignment="1">
      <alignment wrapText="1"/>
      <protection/>
    </xf>
    <xf numFmtId="0" fontId="73" fillId="0" borderId="161" xfId="21" applyFont="1" applyFill="1" applyBorder="1">
      <alignment/>
      <protection/>
    </xf>
    <xf numFmtId="3" fontId="73" fillId="0" borderId="9" xfId="21" applyNumberFormat="1" applyFont="1" applyFill="1" applyBorder="1">
      <alignment/>
      <protection/>
    </xf>
    <xf numFmtId="3" fontId="73" fillId="0" borderId="10" xfId="21" applyNumberFormat="1" applyFont="1" applyFill="1" applyBorder="1">
      <alignment/>
      <protection/>
    </xf>
    <xf numFmtId="3" fontId="73" fillId="0" borderId="50" xfId="21" applyNumberFormat="1" applyFont="1" applyFill="1" applyBorder="1">
      <alignment/>
      <protection/>
    </xf>
    <xf numFmtId="0" fontId="69" fillId="0" borderId="90" xfId="21" applyFont="1" applyFill="1" applyBorder="1">
      <alignment/>
      <protection/>
    </xf>
    <xf numFmtId="3" fontId="69" fillId="0" borderId="17" xfId="21" applyNumberFormat="1" applyFont="1" applyFill="1" applyBorder="1">
      <alignment/>
      <protection/>
    </xf>
    <xf numFmtId="3" fontId="69" fillId="0" borderId="26" xfId="21" applyNumberFormat="1" applyFont="1" applyFill="1" applyBorder="1">
      <alignment/>
      <protection/>
    </xf>
    <xf numFmtId="0" fontId="73" fillId="0" borderId="0" xfId="21" applyFont="1" applyFill="1">
      <alignment/>
      <protection/>
    </xf>
    <xf numFmtId="0" fontId="73" fillId="0" borderId="0" xfId="21" applyNumberFormat="1" applyFont="1" applyFill="1" applyAlignment="1">
      <alignment wrapText="1"/>
      <protection/>
    </xf>
    <xf numFmtId="0" fontId="66" fillId="0" borderId="0" xfId="21" applyFont="1" applyFill="1" applyAlignment="1">
      <alignment wrapText="1"/>
      <protection/>
    </xf>
    <xf numFmtId="0" fontId="69" fillId="0" borderId="0" xfId="21" applyFont="1" applyFill="1" applyAlignment="1">
      <alignment vertical="center" wrapText="1"/>
      <protection/>
    </xf>
    <xf numFmtId="0" fontId="66" fillId="0" borderId="0" xfId="21" applyFont="1" applyFill="1">
      <alignment/>
      <protection/>
    </xf>
    <xf numFmtId="0" fontId="66" fillId="0" borderId="0" xfId="21" applyFont="1" applyFill="1" applyAlignment="1">
      <alignment wrapText="1"/>
      <protection/>
    </xf>
    <xf numFmtId="0" fontId="69" fillId="0" borderId="30" xfId="21" applyFont="1" applyFill="1" applyBorder="1" applyAlignment="1">
      <alignment horizontal="center" vertical="center" wrapText="1"/>
      <protection/>
    </xf>
    <xf numFmtId="0" fontId="69" fillId="0" borderId="110" xfId="21" applyFont="1" applyFill="1" applyBorder="1" applyAlignment="1">
      <alignment/>
      <protection/>
    </xf>
    <xf numFmtId="4" fontId="69" fillId="0" borderId="25" xfId="21" applyNumberFormat="1" applyFont="1" applyFill="1" applyBorder="1">
      <alignment/>
      <protection/>
    </xf>
    <xf numFmtId="4" fontId="69" fillId="0" borderId="194" xfId="21" applyNumberFormat="1" applyFont="1" applyFill="1" applyBorder="1">
      <alignment/>
      <protection/>
    </xf>
    <xf numFmtId="0" fontId="73" fillId="0" borderId="193" xfId="21" applyFont="1" applyFill="1" applyBorder="1" applyAlignment="1">
      <alignment/>
      <protection/>
    </xf>
    <xf numFmtId="4" fontId="73" fillId="0" borderId="21" xfId="21" applyNumberFormat="1" applyFont="1" applyFill="1" applyBorder="1">
      <alignment/>
      <protection/>
    </xf>
    <xf numFmtId="4" fontId="73" fillId="0" borderId="35" xfId="21" applyNumberFormat="1" applyFont="1" applyFill="1" applyBorder="1">
      <alignment/>
      <protection/>
    </xf>
    <xf numFmtId="0" fontId="73" fillId="0" borderId="159" xfId="21" applyFont="1" applyFill="1" applyBorder="1" applyAlignment="1">
      <alignment/>
      <protection/>
    </xf>
    <xf numFmtId="4" fontId="73" fillId="0" borderId="36" xfId="21" applyNumberFormat="1" applyFont="1" applyFill="1" applyBorder="1">
      <alignment/>
      <protection/>
    </xf>
    <xf numFmtId="4" fontId="73" fillId="0" borderId="34" xfId="21" applyNumberFormat="1" applyFont="1" applyFill="1" applyBorder="1">
      <alignment/>
      <protection/>
    </xf>
    <xf numFmtId="0" fontId="73" fillId="0" borderId="159" xfId="21" applyFont="1" applyFill="1" applyBorder="1" applyAlignment="1">
      <alignment shrinkToFit="1"/>
      <protection/>
    </xf>
    <xf numFmtId="0" fontId="73" fillId="0" borderId="90" xfId="21" applyFont="1" applyFill="1" applyBorder="1" applyAlignment="1">
      <alignment/>
      <protection/>
    </xf>
    <xf numFmtId="4" fontId="73" fillId="0" borderId="17" xfId="21" applyNumberFormat="1" applyFont="1" applyFill="1" applyBorder="1">
      <alignment/>
      <protection/>
    </xf>
    <xf numFmtId="4" fontId="73" fillId="0" borderId="19" xfId="21" applyNumberFormat="1" applyFont="1" applyFill="1" applyBorder="1">
      <alignment/>
      <protection/>
    </xf>
    <xf numFmtId="0" fontId="69" fillId="0" borderId="110" xfId="21" applyFont="1" applyFill="1" applyBorder="1">
      <alignment/>
      <protection/>
    </xf>
    <xf numFmtId="4" fontId="69" fillId="0" borderId="195" xfId="21" applyNumberFormat="1" applyFont="1" applyFill="1" applyBorder="1">
      <alignment/>
      <protection/>
    </xf>
    <xf numFmtId="0" fontId="66" fillId="0" borderId="0" xfId="21" applyFont="1">
      <alignment/>
      <protection/>
    </xf>
  </cellXfs>
  <cellStyles count="2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Tab 10 - přehled výdajů církve a CNS" xfId="21"/>
    <cellStyle name="normální_Tab 3 - mzdy-PAM oprava 27.2.2009" xfId="22"/>
    <cellStyle name="normální_Tab 5 - výdaje celkem-2008" xfId="23"/>
    <cellStyle name="normální_Tab 5c - PO neinv -povodně-2008" xfId="24"/>
    <cellStyle name="normální_Tab 5d - PO inv -povodně-2008" xfId="25"/>
    <cellStyle name="normální_Tab 6 - Kraje a obce-celkem 2008" xfId="26"/>
    <cellStyle name="normální_Tab 6a - Kraje neinv -2008" xfId="27"/>
    <cellStyle name="normální_Tab 6b - Kraje inv -2008" xfId="28"/>
    <cellStyle name="normální_Tab 6e - Obce neinv -2008" xfId="29"/>
    <cellStyle name="normální_Tab 6f - Obce inv -2008" xfId="30"/>
    <cellStyle name="normální_Tab 7 - ISPROFIN-2008" xfId="31"/>
    <cellStyle name="normální_Tab 9 - ČNB" xfId="32"/>
    <cellStyle name="normální_tmp26" xfId="33"/>
    <cellStyle name="Percent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view="pageBreakPreview" zoomScaleSheetLayoutView="100" workbookViewId="0" topLeftCell="A13">
      <selection activeCell="B3" sqref="B3"/>
    </sheetView>
  </sheetViews>
  <sheetFormatPr defaultColWidth="9.140625" defaultRowHeight="12.75"/>
  <cols>
    <col min="1" max="1" width="53.140625" style="1768" customWidth="1"/>
    <col min="2" max="4" width="15.7109375" style="1768" customWidth="1"/>
    <col min="5" max="16384" width="9.140625" style="1768" customWidth="1"/>
  </cols>
  <sheetData>
    <row r="1" spans="1:4" ht="20.25">
      <c r="A1" s="1766" t="s">
        <v>350</v>
      </c>
      <c r="B1" s="1767"/>
      <c r="C1" s="1767"/>
      <c r="D1" s="1767"/>
    </row>
    <row r="2" spans="1:4" ht="20.25">
      <c r="A2" s="1769" t="s">
        <v>351</v>
      </c>
      <c r="B2" s="1770"/>
      <c r="C2" s="1770"/>
      <c r="D2" s="1770"/>
    </row>
    <row r="3" spans="1:4" ht="12.75">
      <c r="A3" s="1771"/>
      <c r="B3" s="1771"/>
      <c r="C3" s="1771"/>
      <c r="D3" s="1771"/>
    </row>
    <row r="4" spans="1:4" ht="1.5" customHeight="1">
      <c r="A4" s="1771"/>
      <c r="B4" s="1771"/>
      <c r="C4" s="1771"/>
      <c r="D4" s="1771"/>
    </row>
    <row r="5" spans="1:4" ht="1.5" customHeight="1" thickBot="1">
      <c r="A5" s="1771"/>
      <c r="B5" s="1771"/>
      <c r="C5" s="1771"/>
      <c r="D5" s="1771"/>
    </row>
    <row r="6" spans="1:4" ht="63.75" thickBot="1">
      <c r="A6" s="1772" t="s">
        <v>352</v>
      </c>
      <c r="B6" s="1773" t="s">
        <v>353</v>
      </c>
      <c r="C6" s="1774" t="s">
        <v>354</v>
      </c>
      <c r="D6" s="1774" t="s">
        <v>355</v>
      </c>
    </row>
    <row r="7" spans="1:4" ht="15" customHeight="1" thickBot="1">
      <c r="A7" s="1775" t="s">
        <v>356</v>
      </c>
      <c r="B7" s="1776">
        <v>802443000</v>
      </c>
      <c r="C7" s="1777">
        <v>57003000</v>
      </c>
      <c r="D7" s="1777">
        <v>16484000</v>
      </c>
    </row>
    <row r="8" spans="1:4" ht="15" customHeight="1">
      <c r="A8" s="1778" t="s">
        <v>357</v>
      </c>
      <c r="B8" s="1779">
        <v>71002000</v>
      </c>
      <c r="C8" s="1780">
        <v>3899000</v>
      </c>
      <c r="D8" s="1781">
        <v>1100000</v>
      </c>
    </row>
    <row r="9" spans="1:4" ht="15" customHeight="1">
      <c r="A9" s="1782" t="s">
        <v>358</v>
      </c>
      <c r="B9" s="1779">
        <v>109687000</v>
      </c>
      <c r="C9" s="1780">
        <v>6655000</v>
      </c>
      <c r="D9" s="1780">
        <v>1872000</v>
      </c>
    </row>
    <row r="10" spans="1:4" ht="15" customHeight="1">
      <c r="A10" s="1782" t="s">
        <v>359</v>
      </c>
      <c r="B10" s="1779">
        <v>24454000</v>
      </c>
      <c r="C10" s="1780">
        <v>1459000</v>
      </c>
      <c r="D10" s="1780">
        <v>484000</v>
      </c>
    </row>
    <row r="11" spans="1:4" ht="15" customHeight="1">
      <c r="A11" s="1783" t="s">
        <v>360</v>
      </c>
      <c r="B11" s="1779">
        <v>26237000</v>
      </c>
      <c r="C11" s="1780">
        <v>1846000</v>
      </c>
      <c r="D11" s="1780">
        <v>440000</v>
      </c>
    </row>
    <row r="12" spans="1:4" ht="15" customHeight="1">
      <c r="A12" s="1783" t="s">
        <v>361</v>
      </c>
      <c r="B12" s="1779">
        <v>17310000</v>
      </c>
      <c r="C12" s="1780">
        <v>789000</v>
      </c>
      <c r="D12" s="1780">
        <v>306000</v>
      </c>
    </row>
    <row r="13" spans="1:4" ht="15" customHeight="1">
      <c r="A13" s="1782" t="s">
        <v>362</v>
      </c>
      <c r="B13" s="1779">
        <v>42912000</v>
      </c>
      <c r="C13" s="1780">
        <v>2650000</v>
      </c>
      <c r="D13" s="1780">
        <v>751000</v>
      </c>
    </row>
    <row r="14" spans="1:4" ht="15" customHeight="1">
      <c r="A14" s="1782" t="s">
        <v>363</v>
      </c>
      <c r="B14" s="1779">
        <v>30510000</v>
      </c>
      <c r="C14" s="1780">
        <v>1527000</v>
      </c>
      <c r="D14" s="1780">
        <v>437000</v>
      </c>
    </row>
    <row r="15" spans="1:4" ht="15" customHeight="1">
      <c r="A15" s="1782" t="s">
        <v>364</v>
      </c>
      <c r="B15" s="1779">
        <v>10897000</v>
      </c>
      <c r="C15" s="1780">
        <v>722000</v>
      </c>
      <c r="D15" s="1780">
        <v>177000</v>
      </c>
    </row>
    <row r="16" spans="1:4" ht="15" customHeight="1">
      <c r="A16" s="1782" t="s">
        <v>365</v>
      </c>
      <c r="B16" s="1779">
        <v>4033000</v>
      </c>
      <c r="C16" s="1780">
        <v>223000</v>
      </c>
      <c r="D16" s="1780">
        <v>53000</v>
      </c>
    </row>
    <row r="17" spans="1:4" ht="15" customHeight="1">
      <c r="A17" s="1782" t="s">
        <v>366</v>
      </c>
      <c r="B17" s="1779">
        <v>13449000</v>
      </c>
      <c r="C17" s="1780">
        <v>851000</v>
      </c>
      <c r="D17" s="1780">
        <v>218000</v>
      </c>
    </row>
    <row r="18" spans="1:4" ht="15" customHeight="1">
      <c r="A18" s="1782" t="s">
        <v>367</v>
      </c>
      <c r="B18" s="1779">
        <v>24184000</v>
      </c>
      <c r="C18" s="1780">
        <v>1226000</v>
      </c>
      <c r="D18" s="1780">
        <v>353000</v>
      </c>
    </row>
    <row r="19" spans="1:4" ht="15" customHeight="1">
      <c r="A19" s="1782" t="s">
        <v>368</v>
      </c>
      <c r="B19" s="1779">
        <v>3826000</v>
      </c>
      <c r="C19" s="1780">
        <v>265000</v>
      </c>
      <c r="D19" s="1780">
        <v>0</v>
      </c>
    </row>
    <row r="20" spans="1:4" ht="15" customHeight="1">
      <c r="A20" s="1782" t="s">
        <v>369</v>
      </c>
      <c r="B20" s="1779">
        <v>11038000</v>
      </c>
      <c r="C20" s="1780">
        <v>675000</v>
      </c>
      <c r="D20" s="1780">
        <v>169000</v>
      </c>
    </row>
    <row r="21" spans="1:4" ht="15" customHeight="1">
      <c r="A21" s="1782" t="s">
        <v>370</v>
      </c>
      <c r="B21" s="1779">
        <v>11232000</v>
      </c>
      <c r="C21" s="1780">
        <v>712000</v>
      </c>
      <c r="D21" s="1780">
        <v>204000</v>
      </c>
    </row>
    <row r="22" spans="1:4" ht="15" customHeight="1">
      <c r="A22" s="1783" t="s">
        <v>371</v>
      </c>
      <c r="B22" s="1779">
        <v>1417000</v>
      </c>
      <c r="C22" s="1780">
        <v>58000</v>
      </c>
      <c r="D22" s="1780">
        <v>17000</v>
      </c>
    </row>
    <row r="23" spans="1:4" ht="15" customHeight="1">
      <c r="A23" s="1782" t="s">
        <v>372</v>
      </c>
      <c r="B23" s="1779">
        <v>10492000</v>
      </c>
      <c r="C23" s="1780">
        <v>691000</v>
      </c>
      <c r="D23" s="1780">
        <v>174000</v>
      </c>
    </row>
    <row r="24" spans="1:4" ht="15" customHeight="1">
      <c r="A24" s="1784" t="s">
        <v>373</v>
      </c>
      <c r="B24" s="1785">
        <v>29877000</v>
      </c>
      <c r="C24" s="1786">
        <v>1749000</v>
      </c>
      <c r="D24" s="1787">
        <v>501000</v>
      </c>
    </row>
    <row r="25" spans="1:4" ht="15" customHeight="1" thickBot="1">
      <c r="A25" s="1775" t="s">
        <v>374</v>
      </c>
      <c r="B25" s="1776">
        <f>SUM(B8:B24)</f>
        <v>442557000</v>
      </c>
      <c r="C25" s="1777">
        <f>SUM(C8:C24)</f>
        <v>25997000</v>
      </c>
      <c r="D25" s="1777">
        <f>SUM(D8:D24)</f>
        <v>7256000</v>
      </c>
    </row>
    <row r="26" spans="1:4" ht="15" customHeight="1" thickBot="1">
      <c r="A26" s="1788" t="s">
        <v>311</v>
      </c>
      <c r="B26" s="1789">
        <f>B7+B25</f>
        <v>1245000000</v>
      </c>
      <c r="C26" s="1790">
        <f>C7+C25</f>
        <v>83000000</v>
      </c>
      <c r="D26" s="1790">
        <f>D7+D25</f>
        <v>23740000</v>
      </c>
    </row>
    <row r="27" spans="1:4" ht="15.75">
      <c r="A27" s="1791"/>
      <c r="B27" s="1791"/>
      <c r="C27" s="1791"/>
      <c r="D27" s="1791"/>
    </row>
    <row r="28" spans="1:4" ht="23.25" customHeight="1">
      <c r="A28" s="1792"/>
      <c r="B28" s="1792"/>
      <c r="C28" s="1793"/>
      <c r="D28" s="1793"/>
    </row>
    <row r="29" spans="1:4" ht="12.75" customHeight="1">
      <c r="A29" s="1794" t="s">
        <v>375</v>
      </c>
      <c r="B29" s="1794"/>
      <c r="C29" s="1794"/>
      <c r="D29" s="1795"/>
    </row>
    <row r="30" spans="1:4" ht="12.75" customHeight="1" thickBot="1">
      <c r="A30" s="1796"/>
      <c r="B30" s="1796"/>
      <c r="C30" s="1796"/>
      <c r="D30" s="1795"/>
    </row>
    <row r="31" spans="1:4" ht="32.25" thickBot="1">
      <c r="A31" s="1772" t="s">
        <v>352</v>
      </c>
      <c r="B31" s="1773" t="s">
        <v>677</v>
      </c>
      <c r="C31" s="1797" t="s">
        <v>680</v>
      </c>
      <c r="D31" s="1795"/>
    </row>
    <row r="32" spans="1:4" ht="16.5" thickBot="1">
      <c r="A32" s="1798" t="s">
        <v>376</v>
      </c>
      <c r="B32" s="1799">
        <v>2899.49</v>
      </c>
      <c r="C32" s="1800">
        <v>2975.21</v>
      </c>
      <c r="D32" s="1795"/>
    </row>
    <row r="33" spans="1:4" ht="15.75">
      <c r="A33" s="1801" t="s">
        <v>377</v>
      </c>
      <c r="B33" s="1802">
        <v>231.79</v>
      </c>
      <c r="C33" s="1803">
        <v>241.42</v>
      </c>
      <c r="D33" s="1795"/>
    </row>
    <row r="34" spans="1:4" ht="15.75">
      <c r="A34" s="1804" t="s">
        <v>378</v>
      </c>
      <c r="B34" s="1805">
        <v>410.84</v>
      </c>
      <c r="C34" s="1806">
        <v>395.65</v>
      </c>
      <c r="D34" s="1795"/>
    </row>
    <row r="35" spans="1:4" ht="15.75">
      <c r="A35" s="1804" t="s">
        <v>359</v>
      </c>
      <c r="B35" s="1805">
        <v>89.75</v>
      </c>
      <c r="C35" s="1806">
        <v>94.5</v>
      </c>
      <c r="D35" s="1795"/>
    </row>
    <row r="36" spans="1:4" ht="15.75">
      <c r="A36" s="1807" t="s">
        <v>379</v>
      </c>
      <c r="B36" s="1805">
        <v>171.59</v>
      </c>
      <c r="C36" s="1806">
        <f>104.6+66.2</f>
        <v>170.8</v>
      </c>
      <c r="D36" s="1795"/>
    </row>
    <row r="37" spans="1:4" ht="15.75">
      <c r="A37" s="1804" t="s">
        <v>362</v>
      </c>
      <c r="B37" s="1805">
        <v>171.12</v>
      </c>
      <c r="C37" s="1806">
        <v>174.96</v>
      </c>
      <c r="D37" s="1795"/>
    </row>
    <row r="38" spans="1:4" ht="15.75">
      <c r="A38" s="1804" t="s">
        <v>363</v>
      </c>
      <c r="B38" s="1805">
        <v>102.4</v>
      </c>
      <c r="C38" s="1806">
        <v>106.33</v>
      </c>
      <c r="D38" s="1795"/>
    </row>
    <row r="39" spans="1:4" ht="15.75">
      <c r="A39" s="1804" t="s">
        <v>364</v>
      </c>
      <c r="B39" s="1805">
        <v>39.55</v>
      </c>
      <c r="C39" s="1806">
        <v>40.95</v>
      </c>
      <c r="D39" s="1795"/>
    </row>
    <row r="40" spans="1:4" ht="15.75">
      <c r="A40" s="1804" t="s">
        <v>365</v>
      </c>
      <c r="B40" s="1805">
        <v>14.49</v>
      </c>
      <c r="C40" s="1806">
        <v>14.39</v>
      </c>
      <c r="D40" s="1795"/>
    </row>
    <row r="41" spans="1:4" ht="15.75">
      <c r="A41" s="1804" t="s">
        <v>366</v>
      </c>
      <c r="B41" s="1805">
        <v>48.04</v>
      </c>
      <c r="C41" s="1806">
        <v>46.95</v>
      </c>
      <c r="D41" s="1795"/>
    </row>
    <row r="42" spans="1:4" ht="15.75">
      <c r="A42" s="1804" t="s">
        <v>367</v>
      </c>
      <c r="B42" s="1805">
        <v>87.56</v>
      </c>
      <c r="C42" s="1806">
        <v>96.06</v>
      </c>
      <c r="D42" s="1795"/>
    </row>
    <row r="43" spans="1:4" ht="15.75">
      <c r="A43" s="1804" t="s">
        <v>380</v>
      </c>
      <c r="B43" s="1805">
        <v>11.9</v>
      </c>
      <c r="C43" s="1806">
        <v>11.9</v>
      </c>
      <c r="D43" s="1795"/>
    </row>
    <row r="44" spans="1:4" ht="15.75">
      <c r="A44" s="1804" t="s">
        <v>369</v>
      </c>
      <c r="B44" s="1805">
        <v>41.26</v>
      </c>
      <c r="C44" s="1806">
        <v>45.4</v>
      </c>
      <c r="D44" s="1795"/>
    </row>
    <row r="45" spans="1:4" ht="15.75">
      <c r="A45" s="1804" t="s">
        <v>370</v>
      </c>
      <c r="B45" s="1805">
        <v>35.37</v>
      </c>
      <c r="C45" s="1806">
        <v>43.23</v>
      </c>
      <c r="D45" s="1795"/>
    </row>
    <row r="46" spans="1:4" ht="15.75">
      <c r="A46" s="1804" t="s">
        <v>371</v>
      </c>
      <c r="B46" s="1805">
        <v>3.65</v>
      </c>
      <c r="C46" s="1806">
        <v>4.98</v>
      </c>
      <c r="D46" s="1795"/>
    </row>
    <row r="47" spans="1:4" ht="15.75">
      <c r="A47" s="1804" t="s">
        <v>372</v>
      </c>
      <c r="B47" s="1805">
        <v>30.5</v>
      </c>
      <c r="C47" s="1806">
        <v>40.56</v>
      </c>
      <c r="D47" s="1795"/>
    </row>
    <row r="48" spans="1:4" ht="16.5" thickBot="1">
      <c r="A48" s="1808" t="s">
        <v>373</v>
      </c>
      <c r="B48" s="1809"/>
      <c r="C48" s="1810">
        <v>97.2</v>
      </c>
      <c r="D48" s="1795"/>
    </row>
    <row r="49" spans="1:4" ht="16.5" thickBot="1">
      <c r="A49" s="1798" t="s">
        <v>381</v>
      </c>
      <c r="B49" s="1799">
        <f>SUM(B33:B48)</f>
        <v>1489.8100000000002</v>
      </c>
      <c r="C49" s="1800">
        <f>SUM(C33:C48)</f>
        <v>1625.2800000000002</v>
      </c>
      <c r="D49" s="1795"/>
    </row>
    <row r="50" spans="1:4" ht="16.5" thickBot="1">
      <c r="A50" s="1811" t="s">
        <v>311</v>
      </c>
      <c r="B50" s="1812">
        <f>+B32+B49</f>
        <v>4389.3</v>
      </c>
      <c r="C50" s="1800">
        <f>+C32+C49</f>
        <v>4600.49</v>
      </c>
      <c r="D50" s="1795"/>
    </row>
    <row r="51" spans="1:4" ht="15">
      <c r="A51" s="1813"/>
      <c r="B51" s="1813"/>
      <c r="C51" s="1813"/>
      <c r="D51" s="1813"/>
    </row>
    <row r="52" spans="1:4" ht="15">
      <c r="A52" s="1813"/>
      <c r="B52" s="1813"/>
      <c r="C52" s="1813"/>
      <c r="D52" s="1813"/>
    </row>
    <row r="53" spans="1:4" ht="15">
      <c r="A53" s="1813"/>
      <c r="B53" s="1813"/>
      <c r="C53" s="1813"/>
      <c r="D53" s="1813"/>
    </row>
    <row r="54" spans="1:4" ht="15">
      <c r="A54" s="1813"/>
      <c r="B54" s="1813"/>
      <c r="C54" s="1813"/>
      <c r="D54" s="1813"/>
    </row>
    <row r="55" spans="1:4" ht="15">
      <c r="A55" s="1813"/>
      <c r="B55" s="1813"/>
      <c r="C55" s="1813"/>
      <c r="D55" s="1813"/>
    </row>
    <row r="56" spans="1:4" ht="15">
      <c r="A56" s="1813"/>
      <c r="B56" s="1813"/>
      <c r="C56" s="1813"/>
      <c r="D56" s="1813"/>
    </row>
    <row r="57" spans="1:4" ht="15">
      <c r="A57" s="1813"/>
      <c r="B57" s="1813"/>
      <c r="C57" s="1813"/>
      <c r="D57" s="1813"/>
    </row>
    <row r="58" spans="1:4" ht="15">
      <c r="A58" s="1813"/>
      <c r="B58" s="1813"/>
      <c r="C58" s="1813"/>
      <c r="D58" s="1813"/>
    </row>
    <row r="59" spans="1:4" ht="15">
      <c r="A59" s="1813"/>
      <c r="B59" s="1813"/>
      <c r="C59" s="1813"/>
      <c r="D59" s="1813"/>
    </row>
    <row r="60" spans="1:4" ht="15">
      <c r="A60" s="1813"/>
      <c r="B60" s="1813"/>
      <c r="C60" s="1813"/>
      <c r="D60" s="1813"/>
    </row>
    <row r="61" spans="1:4" ht="15">
      <c r="A61" s="1813"/>
      <c r="B61" s="1813"/>
      <c r="C61" s="1813"/>
      <c r="D61" s="1813"/>
    </row>
    <row r="62" spans="1:4" ht="15">
      <c r="A62" s="1813"/>
      <c r="B62" s="1813"/>
      <c r="C62" s="1813"/>
      <c r="D62" s="1813"/>
    </row>
    <row r="63" spans="1:4" ht="15">
      <c r="A63" s="1813"/>
      <c r="B63" s="1813"/>
      <c r="C63" s="1813"/>
      <c r="D63" s="1813"/>
    </row>
    <row r="64" spans="1:4" ht="15">
      <c r="A64" s="1813"/>
      <c r="B64" s="1813"/>
      <c r="C64" s="1813"/>
      <c r="D64" s="1813"/>
    </row>
    <row r="65" spans="1:4" ht="15">
      <c r="A65" s="1813"/>
      <c r="B65" s="1813"/>
      <c r="C65" s="1813"/>
      <c r="D65" s="1813"/>
    </row>
    <row r="66" spans="1:4" ht="15">
      <c r="A66" s="1813"/>
      <c r="B66" s="1813"/>
      <c r="C66" s="1813"/>
      <c r="D66" s="1813"/>
    </row>
    <row r="67" spans="1:4" ht="15">
      <c r="A67" s="1813"/>
      <c r="B67" s="1813"/>
      <c r="C67" s="1813"/>
      <c r="D67" s="1813"/>
    </row>
    <row r="68" spans="1:4" ht="15">
      <c r="A68" s="1813"/>
      <c r="B68" s="1813"/>
      <c r="C68" s="1813"/>
      <c r="D68" s="1813"/>
    </row>
    <row r="69" spans="1:4" ht="15">
      <c r="A69" s="1813"/>
      <c r="B69" s="1813"/>
      <c r="C69" s="1813"/>
      <c r="D69" s="1813"/>
    </row>
    <row r="70" spans="1:4" ht="15">
      <c r="A70" s="1813"/>
      <c r="B70" s="1813"/>
      <c r="C70" s="1813"/>
      <c r="D70" s="1813"/>
    </row>
    <row r="71" spans="1:4" ht="15">
      <c r="A71" s="1813"/>
      <c r="B71" s="1813"/>
      <c r="C71" s="1813"/>
      <c r="D71" s="1813"/>
    </row>
    <row r="72" spans="1:4" ht="15">
      <c r="A72" s="1813"/>
      <c r="B72" s="1813"/>
      <c r="C72" s="1813"/>
      <c r="D72" s="1813"/>
    </row>
    <row r="73" spans="1:4" ht="15">
      <c r="A73" s="1813"/>
      <c r="B73" s="1813"/>
      <c r="C73" s="1813"/>
      <c r="D73" s="1813"/>
    </row>
    <row r="74" spans="1:4" ht="15">
      <c r="A74" s="1813"/>
      <c r="B74" s="1813"/>
      <c r="C74" s="1813"/>
      <c r="D74" s="1813"/>
    </row>
    <row r="75" spans="1:4" ht="15">
      <c r="A75" s="1813"/>
      <c r="B75" s="1813"/>
      <c r="C75" s="1813"/>
      <c r="D75" s="1813"/>
    </row>
    <row r="76" spans="1:4" ht="15">
      <c r="A76" s="1813"/>
      <c r="B76" s="1813"/>
      <c r="C76" s="1813"/>
      <c r="D76" s="1813"/>
    </row>
    <row r="77" spans="1:4" ht="15">
      <c r="A77" s="1813"/>
      <c r="B77" s="1813"/>
      <c r="C77" s="1813"/>
      <c r="D77" s="1813"/>
    </row>
    <row r="78" spans="1:4" ht="15">
      <c r="A78" s="1813"/>
      <c r="B78" s="1813"/>
      <c r="C78" s="1813"/>
      <c r="D78" s="1813"/>
    </row>
    <row r="79" spans="1:4" ht="15">
      <c r="A79" s="1813"/>
      <c r="B79" s="1813"/>
      <c r="C79" s="1813"/>
      <c r="D79" s="1813"/>
    </row>
    <row r="80" spans="1:4" ht="15">
      <c r="A80" s="1813"/>
      <c r="B80" s="1813"/>
      <c r="C80" s="1813"/>
      <c r="D80" s="1813"/>
    </row>
    <row r="81" spans="1:4" ht="15">
      <c r="A81" s="1813"/>
      <c r="B81" s="1813"/>
      <c r="C81" s="1813"/>
      <c r="D81" s="1813"/>
    </row>
    <row r="82" spans="1:4" ht="15">
      <c r="A82" s="1813"/>
      <c r="B82" s="1813"/>
      <c r="C82" s="1813"/>
      <c r="D82" s="1813"/>
    </row>
    <row r="83" spans="1:4" ht="15">
      <c r="A83" s="1813"/>
      <c r="B83" s="1813"/>
      <c r="C83" s="1813"/>
      <c r="D83" s="1813"/>
    </row>
    <row r="84" spans="1:4" ht="15">
      <c r="A84" s="1813"/>
      <c r="B84" s="1813"/>
      <c r="C84" s="1813"/>
      <c r="D84" s="1813"/>
    </row>
    <row r="85" spans="1:4" ht="15">
      <c r="A85" s="1813"/>
      <c r="B85" s="1813"/>
      <c r="C85" s="1813"/>
      <c r="D85" s="1813"/>
    </row>
    <row r="86" spans="1:4" ht="15">
      <c r="A86" s="1813"/>
      <c r="B86" s="1813"/>
      <c r="C86" s="1813"/>
      <c r="D86" s="1813"/>
    </row>
    <row r="87" spans="1:4" ht="15">
      <c r="A87" s="1813"/>
      <c r="B87" s="1813"/>
      <c r="C87" s="1813"/>
      <c r="D87" s="1813"/>
    </row>
    <row r="88" spans="1:4" ht="15">
      <c r="A88" s="1813"/>
      <c r="B88" s="1813"/>
      <c r="C88" s="1813"/>
      <c r="D88" s="1813"/>
    </row>
    <row r="89" spans="1:4" ht="15">
      <c r="A89" s="1813"/>
      <c r="B89" s="1813"/>
      <c r="C89" s="1813"/>
      <c r="D89" s="1813"/>
    </row>
    <row r="90" spans="1:4" ht="15">
      <c r="A90" s="1813"/>
      <c r="B90" s="1813"/>
      <c r="C90" s="1813"/>
      <c r="D90" s="1813"/>
    </row>
    <row r="91" spans="1:4" ht="15">
      <c r="A91" s="1813"/>
      <c r="B91" s="1813"/>
      <c r="C91" s="1813"/>
      <c r="D91" s="1813"/>
    </row>
    <row r="92" spans="1:4" ht="15">
      <c r="A92" s="1813"/>
      <c r="B92" s="1813"/>
      <c r="C92" s="1813"/>
      <c r="D92" s="1813"/>
    </row>
    <row r="93" spans="1:4" ht="15">
      <c r="A93" s="1813"/>
      <c r="B93" s="1813"/>
      <c r="C93" s="1813"/>
      <c r="D93" s="1813"/>
    </row>
    <row r="94" spans="1:4" ht="15">
      <c r="A94" s="1813"/>
      <c r="B94" s="1813"/>
      <c r="C94" s="1813"/>
      <c r="D94" s="1813"/>
    </row>
    <row r="95" spans="1:4" ht="15">
      <c r="A95" s="1813"/>
      <c r="B95" s="1813"/>
      <c r="C95" s="1813"/>
      <c r="D95" s="1813"/>
    </row>
    <row r="96" spans="1:4" ht="15">
      <c r="A96" s="1813"/>
      <c r="B96" s="1813"/>
      <c r="C96" s="1813"/>
      <c r="D96" s="1813"/>
    </row>
    <row r="97" spans="1:4" ht="15">
      <c r="A97" s="1813"/>
      <c r="B97" s="1813"/>
      <c r="C97" s="1813"/>
      <c r="D97" s="1813"/>
    </row>
    <row r="98" spans="1:4" ht="15">
      <c r="A98" s="1813"/>
      <c r="B98" s="1813"/>
      <c r="C98" s="1813"/>
      <c r="D98" s="1813"/>
    </row>
    <row r="99" spans="1:4" ht="15">
      <c r="A99" s="1813"/>
      <c r="B99" s="1813"/>
      <c r="C99" s="1813"/>
      <c r="D99" s="1813"/>
    </row>
    <row r="100" spans="1:4" ht="15">
      <c r="A100" s="1813"/>
      <c r="B100" s="1813"/>
      <c r="C100" s="1813"/>
      <c r="D100" s="1813"/>
    </row>
    <row r="101" spans="1:4" ht="15">
      <c r="A101" s="1813"/>
      <c r="B101" s="1813"/>
      <c r="C101" s="1813"/>
      <c r="D101" s="1813"/>
    </row>
    <row r="102" spans="1:4" ht="15">
      <c r="A102" s="1813"/>
      <c r="B102" s="1813"/>
      <c r="C102" s="1813"/>
      <c r="D102" s="1813"/>
    </row>
    <row r="103" spans="1:4" ht="15">
      <c r="A103" s="1813"/>
      <c r="B103" s="1813"/>
      <c r="C103" s="1813"/>
      <c r="D103" s="1813"/>
    </row>
  </sheetData>
  <mergeCells count="2">
    <mergeCell ref="A1:D1"/>
    <mergeCell ref="A28:D28"/>
  </mergeCells>
  <printOptions horizontalCentered="1"/>
  <pageMargins left="0.3937007874015748" right="0.3937007874015748" top="0.7874015748031497" bottom="0.1968503937007874" header="0.31496062992125984" footer="0.31496062992125984"/>
  <pageSetup horizontalDpi="600" verticalDpi="600" orientation="portrait" paperSize="9" scale="80" r:id="rId1"/>
  <headerFooter alignWithMargins="0">
    <oddFooter>&amp;C&amp;12Přehled počtu duchovních a výdajů -  církve a náboženské společnosti dle jednotlivých CNS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BA186"/>
  <sheetViews>
    <sheetView showGridLines="0" view="pageBreakPreview" zoomScaleNormal="75" zoomScaleSheetLayoutView="100" workbookViewId="0" topLeftCell="A1">
      <selection activeCell="F24" sqref="F24"/>
    </sheetView>
  </sheetViews>
  <sheetFormatPr defaultColWidth="9.140625" defaultRowHeight="12.75"/>
  <cols>
    <col min="1" max="1" width="10.28125" style="1070" customWidth="1"/>
    <col min="2" max="2" width="17.00390625" style="1070" customWidth="1"/>
    <col min="3" max="4" width="12.57421875" style="1070" customWidth="1"/>
    <col min="5" max="5" width="12.421875" style="1070" customWidth="1"/>
    <col min="6" max="6" width="15.00390625" style="1070" customWidth="1"/>
    <col min="7" max="7" width="56.00390625" style="1070" customWidth="1"/>
    <col min="8" max="8" width="37.28125" style="1069" customWidth="1"/>
    <col min="9" max="16384" width="9.140625" style="1070" customWidth="1"/>
  </cols>
  <sheetData>
    <row r="3" spans="1:7" ht="15">
      <c r="A3" s="1066" t="s">
        <v>211</v>
      </c>
      <c r="B3" s="1066" t="s">
        <v>640</v>
      </c>
      <c r="C3" s="1066"/>
      <c r="D3" s="1067"/>
      <c r="E3" s="1067"/>
      <c r="F3" s="1067"/>
      <c r="G3" s="1068" t="s">
        <v>641</v>
      </c>
    </row>
    <row r="4" spans="1:7" ht="15">
      <c r="A4" s="1067"/>
      <c r="B4" s="1067"/>
      <c r="C4" s="1067"/>
      <c r="D4" s="1066"/>
      <c r="E4" s="1066"/>
      <c r="F4" s="1066"/>
      <c r="G4" s="1071" t="s">
        <v>642</v>
      </c>
    </row>
    <row r="5" spans="1:8" ht="12.75">
      <c r="A5" s="1072"/>
      <c r="B5" s="1073"/>
      <c r="C5" s="1073"/>
      <c r="D5" s="1073"/>
      <c r="E5" s="1073"/>
      <c r="F5" s="1073"/>
      <c r="G5" s="1073"/>
      <c r="H5" s="1074"/>
    </row>
    <row r="6" spans="1:8" ht="12.75">
      <c r="A6" s="1072"/>
      <c r="B6" s="1073"/>
      <c r="C6" s="1073"/>
      <c r="D6" s="1073"/>
      <c r="E6" s="1073"/>
      <c r="F6" s="1073"/>
      <c r="G6" s="1073"/>
      <c r="H6" s="1074"/>
    </row>
    <row r="7" spans="1:8" ht="15" customHeight="1">
      <c r="A7" s="1738" t="s">
        <v>643</v>
      </c>
      <c r="B7" s="1738"/>
      <c r="C7" s="1738"/>
      <c r="D7" s="1738"/>
      <c r="E7" s="1738"/>
      <c r="F7" s="1738"/>
      <c r="G7" s="1738"/>
      <c r="H7" s="1075"/>
    </row>
    <row r="8" spans="1:8" ht="15">
      <c r="A8" s="1076"/>
      <c r="D8" s="1067"/>
      <c r="F8" s="1077" t="s">
        <v>337</v>
      </c>
      <c r="G8" s="1078"/>
      <c r="H8" s="1075"/>
    </row>
    <row r="9" spans="1:8" ht="13.5" thickBot="1">
      <c r="A9" s="1076"/>
      <c r="E9" s="1079"/>
      <c r="G9" s="1078"/>
      <c r="H9" s="1075"/>
    </row>
    <row r="10" spans="1:8" ht="12.75">
      <c r="A10" s="1080" t="s">
        <v>395</v>
      </c>
      <c r="B10" s="1081"/>
      <c r="C10" s="1082" t="s">
        <v>338</v>
      </c>
      <c r="D10" s="1083"/>
      <c r="E10" s="1084" t="s">
        <v>217</v>
      </c>
      <c r="F10" s="1084" t="s">
        <v>396</v>
      </c>
      <c r="G10" s="1085"/>
      <c r="H10" s="1086"/>
    </row>
    <row r="11" spans="1:8" ht="13.5" thickBot="1">
      <c r="A11" s="1087"/>
      <c r="B11" s="1088"/>
      <c r="C11" s="1089" t="s">
        <v>678</v>
      </c>
      <c r="D11" s="1090" t="s">
        <v>679</v>
      </c>
      <c r="E11" s="1090" t="s">
        <v>303</v>
      </c>
      <c r="F11" s="1090" t="s">
        <v>397</v>
      </c>
      <c r="G11" s="1091" t="s">
        <v>398</v>
      </c>
      <c r="H11" s="1092"/>
    </row>
    <row r="12" spans="1:8" ht="12.75">
      <c r="A12" s="1093"/>
      <c r="B12" s="1069"/>
      <c r="C12" s="1094"/>
      <c r="D12" s="1095"/>
      <c r="E12" s="1095"/>
      <c r="F12" s="1095"/>
      <c r="G12" s="1096"/>
      <c r="H12" s="1092"/>
    </row>
    <row r="13" spans="1:10" ht="12.75">
      <c r="A13" s="1093"/>
      <c r="B13" s="1069"/>
      <c r="C13" s="1097">
        <v>2405</v>
      </c>
      <c r="D13" s="1097">
        <v>1922</v>
      </c>
      <c r="E13" s="1098">
        <v>1922</v>
      </c>
      <c r="F13" s="1099"/>
      <c r="G13" s="1100" t="s">
        <v>644</v>
      </c>
      <c r="H13" s="1101"/>
      <c r="I13" s="1069"/>
      <c r="J13" s="1069"/>
    </row>
    <row r="14" spans="1:10" ht="25.5">
      <c r="A14" s="1093"/>
      <c r="B14" s="1069"/>
      <c r="C14" s="1102">
        <v>0</v>
      </c>
      <c r="D14" s="1102">
        <v>2912</v>
      </c>
      <c r="E14" s="1103">
        <v>2912</v>
      </c>
      <c r="F14" s="1099"/>
      <c r="G14" s="1104" t="s">
        <v>645</v>
      </c>
      <c r="H14" s="1101"/>
      <c r="I14" s="1069"/>
      <c r="J14" s="1069"/>
    </row>
    <row r="15" spans="1:10" ht="12.75">
      <c r="A15" s="1093"/>
      <c r="B15" s="1069"/>
      <c r="C15" s="1102">
        <v>0</v>
      </c>
      <c r="D15" s="1102">
        <v>12091</v>
      </c>
      <c r="E15" s="1103">
        <v>12069.1</v>
      </c>
      <c r="F15" s="1099"/>
      <c r="G15" s="1105" t="s">
        <v>646</v>
      </c>
      <c r="H15" s="1101"/>
      <c r="I15" s="1069"/>
      <c r="J15" s="1069"/>
    </row>
    <row r="16" spans="1:10" ht="12.75">
      <c r="A16" s="1093"/>
      <c r="B16" s="1069"/>
      <c r="C16" s="1102">
        <v>0</v>
      </c>
      <c r="D16" s="1102">
        <v>5066</v>
      </c>
      <c r="E16" s="1103">
        <v>5066</v>
      </c>
      <c r="F16" s="1099"/>
      <c r="G16" s="1100" t="s">
        <v>647</v>
      </c>
      <c r="H16" s="1101"/>
      <c r="I16" s="1069"/>
      <c r="J16" s="1069"/>
    </row>
    <row r="17" spans="1:10" ht="12.75">
      <c r="A17" s="1093"/>
      <c r="B17" s="1069"/>
      <c r="C17" s="1097">
        <v>5000</v>
      </c>
      <c r="D17" s="1097">
        <v>4800</v>
      </c>
      <c r="E17" s="1098">
        <v>4800</v>
      </c>
      <c r="F17" s="1099"/>
      <c r="G17" s="1100" t="s">
        <v>648</v>
      </c>
      <c r="H17" s="1101"/>
      <c r="I17" s="1069"/>
      <c r="J17" s="1069"/>
    </row>
    <row r="18" spans="1:10" ht="12.75">
      <c r="A18" s="1093"/>
      <c r="B18" s="1069"/>
      <c r="C18" s="1097">
        <v>0</v>
      </c>
      <c r="D18" s="1097">
        <v>307</v>
      </c>
      <c r="E18" s="1098">
        <v>307</v>
      </c>
      <c r="F18" s="1099"/>
      <c r="G18" s="1100" t="s">
        <v>649</v>
      </c>
      <c r="H18" s="1101"/>
      <c r="I18" s="1069"/>
      <c r="J18" s="1069"/>
    </row>
    <row r="19" spans="1:10" ht="12.75">
      <c r="A19" s="1093"/>
      <c r="B19" s="1069"/>
      <c r="C19" s="1097">
        <v>15000</v>
      </c>
      <c r="D19" s="1097">
        <v>21660</v>
      </c>
      <c r="E19" s="1098">
        <v>21660</v>
      </c>
      <c r="F19" s="1099"/>
      <c r="G19" s="1100" t="s">
        <v>650</v>
      </c>
      <c r="H19" s="1101"/>
      <c r="I19" s="1069"/>
      <c r="J19" s="1069"/>
    </row>
    <row r="20" spans="1:10" ht="12.75">
      <c r="A20" s="1093"/>
      <c r="B20" s="1069"/>
      <c r="C20" s="1097">
        <v>0</v>
      </c>
      <c r="D20" s="1097">
        <v>200</v>
      </c>
      <c r="E20" s="1098">
        <v>200</v>
      </c>
      <c r="F20" s="1099"/>
      <c r="G20" s="1106" t="s">
        <v>651</v>
      </c>
      <c r="H20" s="1101"/>
      <c r="I20" s="1069"/>
      <c r="J20" s="1069"/>
    </row>
    <row r="21" spans="1:10" ht="12.75">
      <c r="A21" s="1093"/>
      <c r="B21" s="1069"/>
      <c r="C21" s="1097">
        <v>0</v>
      </c>
      <c r="D21" s="1097">
        <v>954</v>
      </c>
      <c r="E21" s="1098">
        <v>953.3</v>
      </c>
      <c r="F21" s="1099"/>
      <c r="G21" s="1107" t="s">
        <v>652</v>
      </c>
      <c r="H21" s="1101"/>
      <c r="I21" s="1069"/>
      <c r="J21" s="1069"/>
    </row>
    <row r="22" spans="1:10" ht="12.75">
      <c r="A22" s="1093"/>
      <c r="B22" s="1069"/>
      <c r="C22" s="1097">
        <v>0</v>
      </c>
      <c r="D22" s="1097">
        <v>1077</v>
      </c>
      <c r="E22" s="1098">
        <v>1077</v>
      </c>
      <c r="F22" s="1099"/>
      <c r="G22" s="1107" t="s">
        <v>653</v>
      </c>
      <c r="H22" s="1101"/>
      <c r="I22" s="1069"/>
      <c r="J22" s="1069"/>
    </row>
    <row r="23" spans="1:10" ht="12.75">
      <c r="A23" s="1093"/>
      <c r="B23" s="1069"/>
      <c r="C23" s="1097">
        <v>0</v>
      </c>
      <c r="D23" s="1097">
        <v>2549</v>
      </c>
      <c r="E23" s="1098">
        <v>2351.57</v>
      </c>
      <c r="F23" s="1099"/>
      <c r="G23" s="1100" t="s">
        <v>654</v>
      </c>
      <c r="H23" s="1101"/>
      <c r="I23" s="1069"/>
      <c r="J23" s="1069"/>
    </row>
    <row r="24" spans="1:10" ht="12.75">
      <c r="A24" s="1093"/>
      <c r="B24" s="1069"/>
      <c r="C24" s="1097">
        <v>0</v>
      </c>
      <c r="D24" s="1097">
        <v>26</v>
      </c>
      <c r="E24" s="1098">
        <v>26</v>
      </c>
      <c r="F24" s="1099"/>
      <c r="G24" s="1108" t="s">
        <v>655</v>
      </c>
      <c r="H24" s="1101"/>
      <c r="I24" s="1069"/>
      <c r="J24" s="1069"/>
    </row>
    <row r="25" spans="1:10" ht="12.75">
      <c r="A25" s="1093"/>
      <c r="B25" s="1069"/>
      <c r="C25" s="1097">
        <v>16500</v>
      </c>
      <c r="D25" s="1097">
        <v>13244</v>
      </c>
      <c r="E25" s="1098">
        <v>13227.92</v>
      </c>
      <c r="F25" s="1099"/>
      <c r="G25" s="1108" t="s">
        <v>656</v>
      </c>
      <c r="H25" s="1109"/>
      <c r="I25" s="1110"/>
      <c r="J25" s="1110"/>
    </row>
    <row r="26" spans="1:10" ht="12.75">
      <c r="A26" s="1093"/>
      <c r="B26" s="1069"/>
      <c r="C26" s="1097"/>
      <c r="D26" s="1097"/>
      <c r="E26" s="1098"/>
      <c r="F26" s="1111"/>
      <c r="G26" s="1100"/>
      <c r="H26" s="1101"/>
      <c r="I26" s="1069"/>
      <c r="J26" s="1069"/>
    </row>
    <row r="27" spans="1:10" ht="12.75">
      <c r="A27" s="1093"/>
      <c r="B27" s="1069"/>
      <c r="C27" s="1097"/>
      <c r="D27" s="1097"/>
      <c r="E27" s="1098"/>
      <c r="F27" s="1111"/>
      <c r="G27" s="1100"/>
      <c r="I27" s="1069"/>
      <c r="J27" s="1069"/>
    </row>
    <row r="28" spans="1:10" ht="12.75">
      <c r="A28" s="1093"/>
      <c r="B28" s="1069"/>
      <c r="C28" s="1097"/>
      <c r="D28" s="1097"/>
      <c r="E28" s="1098"/>
      <c r="F28" s="1111"/>
      <c r="G28" s="1105"/>
      <c r="I28" s="1069"/>
      <c r="J28" s="1069"/>
    </row>
    <row r="29" spans="1:10" ht="12.75">
      <c r="A29" s="1112" t="s">
        <v>311</v>
      </c>
      <c r="B29" s="1069"/>
      <c r="C29" s="1113">
        <f>SUM(C13:C27)</f>
        <v>38905</v>
      </c>
      <c r="D29" s="1113">
        <f>SUM(D13:D27)</f>
        <v>66808</v>
      </c>
      <c r="E29" s="1114">
        <f>SUM(E13:E27)</f>
        <v>66571.89</v>
      </c>
      <c r="F29" s="1099"/>
      <c r="G29" s="1100"/>
      <c r="I29" s="1069"/>
      <c r="J29" s="1069"/>
    </row>
    <row r="30" spans="1:7" ht="12.75">
      <c r="A30" s="1093"/>
      <c r="B30" s="1069"/>
      <c r="C30" s="1099"/>
      <c r="D30" s="1115"/>
      <c r="E30" s="1115"/>
      <c r="F30" s="1115"/>
      <c r="G30" s="1100"/>
    </row>
    <row r="31" spans="1:7" ht="13.5" thickBot="1">
      <c r="A31" s="1087"/>
      <c r="B31" s="1088"/>
      <c r="C31" s="1116"/>
      <c r="D31" s="1117"/>
      <c r="E31" s="1117"/>
      <c r="F31" s="1117"/>
      <c r="G31" s="1118"/>
    </row>
    <row r="32" spans="1:7" ht="12.75">
      <c r="A32" s="1069"/>
      <c r="B32" s="1069"/>
      <c r="C32" s="1069"/>
      <c r="D32" s="1069"/>
      <c r="E32" s="1069"/>
      <c r="F32" s="1069"/>
      <c r="G32" s="1069"/>
    </row>
    <row r="33" spans="1:7" ht="12.75">
      <c r="A33" s="1069"/>
      <c r="B33" s="1069"/>
      <c r="C33" s="1069"/>
      <c r="D33" s="1069"/>
      <c r="E33" s="1069"/>
      <c r="F33" s="1069"/>
      <c r="G33" s="1069"/>
    </row>
    <row r="34" spans="1:7" ht="12.75">
      <c r="A34" s="1069"/>
      <c r="B34" s="1069"/>
      <c r="C34" s="1069"/>
      <c r="D34" s="1069"/>
      <c r="E34" s="1069"/>
      <c r="F34" s="1069"/>
      <c r="G34" s="1069"/>
    </row>
    <row r="35" spans="1:7" ht="12.75">
      <c r="A35" s="1069"/>
      <c r="B35" s="1069"/>
      <c r="C35" s="1069"/>
      <c r="D35" s="1069"/>
      <c r="E35" s="1069"/>
      <c r="F35" s="1069"/>
      <c r="G35" s="1069"/>
    </row>
    <row r="36" spans="1:7" ht="12.75">
      <c r="A36" s="1069"/>
      <c r="B36" s="1069"/>
      <c r="C36" s="1069"/>
      <c r="D36" s="1069"/>
      <c r="E36" s="1069"/>
      <c r="F36" s="1069"/>
      <c r="G36" s="1069"/>
    </row>
    <row r="37" spans="1:7" ht="12.75">
      <c r="A37" s="1069"/>
      <c r="B37" s="1069"/>
      <c r="C37" s="1069"/>
      <c r="D37" s="1069"/>
      <c r="E37" s="1069"/>
      <c r="F37" s="1069"/>
      <c r="G37" s="1069"/>
    </row>
    <row r="38" spans="1:7" ht="12.75">
      <c r="A38" s="1069"/>
      <c r="B38" s="1069"/>
      <c r="C38" s="1069"/>
      <c r="D38" s="1069"/>
      <c r="E38" s="1069"/>
      <c r="F38" s="1069"/>
      <c r="G38" s="1069"/>
    </row>
    <row r="39" spans="1:7" ht="12.75">
      <c r="A39" s="1069"/>
      <c r="B39" s="1069"/>
      <c r="C39" s="1069"/>
      <c r="D39" s="1069"/>
      <c r="E39" s="1069"/>
      <c r="F39" s="1069"/>
      <c r="G39" s="1069"/>
    </row>
    <row r="40" spans="1:7" ht="12.75">
      <c r="A40" s="1069"/>
      <c r="B40" s="1069"/>
      <c r="C40" s="1069"/>
      <c r="D40" s="1069"/>
      <c r="E40" s="1069"/>
      <c r="F40" s="1069"/>
      <c r="G40" s="1069"/>
    </row>
    <row r="41" spans="1:7" ht="12.75">
      <c r="A41" s="1069"/>
      <c r="B41" s="1069"/>
      <c r="C41" s="1069"/>
      <c r="D41" s="1069"/>
      <c r="E41" s="1069"/>
      <c r="F41" s="1069"/>
      <c r="G41" s="1069"/>
    </row>
    <row r="42" spans="1:7" ht="12.75">
      <c r="A42" s="1069"/>
      <c r="B42" s="1069"/>
      <c r="C42" s="1069"/>
      <c r="D42" s="1069"/>
      <c r="E42" s="1069"/>
      <c r="F42" s="1069"/>
      <c r="G42" s="1069"/>
    </row>
    <row r="43" spans="1:7" ht="12.75">
      <c r="A43" s="1069"/>
      <c r="B43" s="1069"/>
      <c r="C43" s="1069"/>
      <c r="D43" s="1069"/>
      <c r="E43" s="1069"/>
      <c r="F43" s="1069"/>
      <c r="G43" s="1069"/>
    </row>
    <row r="44" spans="1:7" ht="12.75">
      <c r="A44" s="1069"/>
      <c r="B44" s="1069"/>
      <c r="C44" s="1069"/>
      <c r="D44" s="1069"/>
      <c r="E44" s="1069"/>
      <c r="F44" s="1069"/>
      <c r="G44" s="1069"/>
    </row>
    <row r="45" spans="1:7" ht="12.75">
      <c r="A45" s="1069" t="s">
        <v>202</v>
      </c>
      <c r="B45" s="1069" t="s">
        <v>401</v>
      </c>
      <c r="C45" s="1070" t="s">
        <v>638</v>
      </c>
      <c r="F45" s="1119"/>
      <c r="G45" s="1120" t="s">
        <v>392</v>
      </c>
    </row>
    <row r="46" spans="1:7" ht="12.75">
      <c r="A46" s="1069" t="s">
        <v>403</v>
      </c>
      <c r="B46" s="1121">
        <v>257085288</v>
      </c>
      <c r="C46" s="1070" t="s">
        <v>639</v>
      </c>
      <c r="G46" s="1069"/>
    </row>
    <row r="47" spans="1:5" ht="12.75">
      <c r="A47" s="1069"/>
      <c r="E47" s="1122"/>
    </row>
    <row r="48" spans="1:53" ht="12.75">
      <c r="A48" s="1069"/>
      <c r="B48" s="1069"/>
      <c r="C48" s="1069"/>
      <c r="D48" s="1069"/>
      <c r="E48" s="1069"/>
      <c r="F48" s="1069"/>
      <c r="G48" s="1069"/>
      <c r="H48" s="1123"/>
      <c r="I48" s="1069"/>
      <c r="J48" s="1069"/>
      <c r="K48" s="1069"/>
      <c r="L48" s="1069"/>
      <c r="M48" s="1069"/>
      <c r="N48" s="1069"/>
      <c r="O48" s="1069"/>
      <c r="P48" s="1069"/>
      <c r="Q48" s="1069"/>
      <c r="R48" s="1069"/>
      <c r="S48" s="1069"/>
      <c r="T48" s="1069"/>
      <c r="U48" s="1069"/>
      <c r="V48" s="1069"/>
      <c r="W48" s="1069"/>
      <c r="X48" s="1069"/>
      <c r="Y48" s="1069"/>
      <c r="Z48" s="1069"/>
      <c r="AA48" s="1069"/>
      <c r="AB48" s="1069"/>
      <c r="AC48" s="1069"/>
      <c r="AD48" s="1069"/>
      <c r="AE48" s="1069"/>
      <c r="AF48" s="1069"/>
      <c r="AG48" s="1069"/>
      <c r="AH48" s="1069"/>
      <c r="AI48" s="1069"/>
      <c r="AJ48" s="1069"/>
      <c r="AK48" s="1069"/>
      <c r="AL48" s="1069"/>
      <c r="AM48" s="1069"/>
      <c r="AN48" s="1069"/>
      <c r="AO48" s="1069"/>
      <c r="AP48" s="1069"/>
      <c r="AQ48" s="1069"/>
      <c r="AR48" s="1069"/>
      <c r="AS48" s="1069"/>
      <c r="AT48" s="1069"/>
      <c r="AU48" s="1069"/>
      <c r="AV48" s="1069"/>
      <c r="AW48" s="1069"/>
      <c r="AX48" s="1069"/>
      <c r="AY48" s="1069"/>
      <c r="AZ48" s="1069"/>
      <c r="BA48" s="1069"/>
    </row>
    <row r="49" spans="1:53" ht="12.75">
      <c r="A49" s="1069"/>
      <c r="B49" s="1069"/>
      <c r="C49" s="1069"/>
      <c r="D49" s="1069"/>
      <c r="E49" s="1069"/>
      <c r="F49" s="1069"/>
      <c r="G49" s="1069"/>
      <c r="H49" s="1124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  <c r="S49" s="1069"/>
      <c r="T49" s="1069"/>
      <c r="U49" s="1069"/>
      <c r="V49" s="1069"/>
      <c r="W49" s="1069"/>
      <c r="X49" s="1069"/>
      <c r="Y49" s="1069"/>
      <c r="Z49" s="1069"/>
      <c r="AA49" s="1069"/>
      <c r="AB49" s="1069"/>
      <c r="AC49" s="1069"/>
      <c r="AD49" s="1069"/>
      <c r="AE49" s="1069"/>
      <c r="AF49" s="1069"/>
      <c r="AG49" s="1069"/>
      <c r="AH49" s="1069"/>
      <c r="AI49" s="1069"/>
      <c r="AJ49" s="1069"/>
      <c r="AK49" s="1069"/>
      <c r="AL49" s="1069"/>
      <c r="AM49" s="1069"/>
      <c r="AN49" s="1069"/>
      <c r="AO49" s="1069"/>
      <c r="AP49" s="1069"/>
      <c r="AQ49" s="1069"/>
      <c r="AR49" s="1069"/>
      <c r="AS49" s="1069"/>
      <c r="AT49" s="1069"/>
      <c r="AU49" s="1069"/>
      <c r="AV49" s="1069"/>
      <c r="AW49" s="1069"/>
      <c r="AX49" s="1069"/>
      <c r="AY49" s="1069"/>
      <c r="AZ49" s="1069"/>
      <c r="BA49" s="1069"/>
    </row>
    <row r="50" spans="1:53" ht="12.75">
      <c r="A50" s="1125"/>
      <c r="B50" s="1125"/>
      <c r="C50" s="1125"/>
      <c r="D50" s="1125"/>
      <c r="E50" s="1125"/>
      <c r="F50" s="1125"/>
      <c r="G50" s="1125"/>
      <c r="H50" s="1075"/>
      <c r="I50" s="1086"/>
      <c r="J50" s="1086"/>
      <c r="K50" s="1086"/>
      <c r="L50" s="1086"/>
      <c r="M50" s="1086"/>
      <c r="N50" s="1086"/>
      <c r="O50" s="1086"/>
      <c r="P50" s="1086"/>
      <c r="Q50" s="1086"/>
      <c r="R50" s="1086"/>
      <c r="S50" s="1086"/>
      <c r="T50" s="1086"/>
      <c r="U50" s="1086"/>
      <c r="V50" s="1086"/>
      <c r="W50" s="1086"/>
      <c r="X50" s="1086"/>
      <c r="Y50" s="1086"/>
      <c r="Z50" s="1086"/>
      <c r="AA50" s="1086"/>
      <c r="AB50" s="1086"/>
      <c r="AC50" s="1086"/>
      <c r="AD50" s="1086"/>
      <c r="AE50" s="1086"/>
      <c r="AF50" s="1086"/>
      <c r="AG50" s="1086"/>
      <c r="AH50" s="1086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  <c r="BA50" s="1069"/>
    </row>
    <row r="51" spans="1:53" ht="12.75">
      <c r="A51" s="1125"/>
      <c r="B51" s="1125"/>
      <c r="C51" s="1125"/>
      <c r="D51" s="1125"/>
      <c r="E51" s="1125"/>
      <c r="F51" s="1125"/>
      <c r="G51" s="1125"/>
      <c r="I51" s="1069"/>
      <c r="J51" s="1069"/>
      <c r="K51" s="1069"/>
      <c r="L51" s="1069"/>
      <c r="M51" s="1069"/>
      <c r="N51" s="1069"/>
      <c r="O51" s="1069"/>
      <c r="P51" s="1069"/>
      <c r="Q51" s="1069"/>
      <c r="R51" s="1069"/>
      <c r="S51" s="1069"/>
      <c r="T51" s="1069"/>
      <c r="U51" s="1069"/>
      <c r="V51" s="1069"/>
      <c r="W51" s="1069"/>
      <c r="X51" s="1069"/>
      <c r="Y51" s="1069"/>
      <c r="Z51" s="1069"/>
      <c r="AA51" s="1069"/>
      <c r="AB51" s="1069"/>
      <c r="AC51" s="1069"/>
      <c r="AD51" s="1069"/>
      <c r="AE51" s="1069"/>
      <c r="AF51" s="1069"/>
      <c r="AG51" s="1069"/>
      <c r="AH51" s="1069"/>
      <c r="AI51" s="1069"/>
      <c r="AJ51" s="1069"/>
      <c r="AK51" s="1069"/>
      <c r="AL51" s="1069"/>
      <c r="AM51" s="1069"/>
      <c r="AN51" s="1069"/>
      <c r="AO51" s="1069"/>
      <c r="AP51" s="1069"/>
      <c r="AQ51" s="1069"/>
      <c r="AR51" s="1069"/>
      <c r="AS51" s="1069"/>
      <c r="AT51" s="1069"/>
      <c r="AU51" s="1069"/>
      <c r="AV51" s="1069"/>
      <c r="AW51" s="1069"/>
      <c r="AX51" s="1069"/>
      <c r="AY51" s="1069"/>
      <c r="AZ51" s="1069"/>
      <c r="BA51" s="1069"/>
    </row>
    <row r="52" spans="1:53" ht="12.75">
      <c r="A52" s="1125"/>
      <c r="B52" s="1092"/>
      <c r="C52" s="1092"/>
      <c r="D52" s="1092"/>
      <c r="E52" s="1126"/>
      <c r="F52" s="1126"/>
      <c r="G52" s="1086"/>
      <c r="H52" s="1086"/>
      <c r="I52" s="1069"/>
      <c r="J52" s="1069"/>
      <c r="K52" s="1069"/>
      <c r="L52" s="1069"/>
      <c r="M52" s="1069"/>
      <c r="N52" s="1069"/>
      <c r="O52" s="1069"/>
      <c r="P52" s="1069"/>
      <c r="Q52" s="1069"/>
      <c r="R52" s="1069"/>
      <c r="S52" s="1069"/>
      <c r="T52" s="1069"/>
      <c r="U52" s="1069"/>
      <c r="V52" s="1069"/>
      <c r="W52" s="1069"/>
      <c r="X52" s="1069"/>
      <c r="Y52" s="1069"/>
      <c r="Z52" s="1069"/>
      <c r="AA52" s="1069"/>
      <c r="AB52" s="1069"/>
      <c r="AC52" s="1069"/>
      <c r="AD52" s="1069"/>
      <c r="AE52" s="1069"/>
      <c r="AF52" s="1069"/>
      <c r="AG52" s="1069"/>
      <c r="AH52" s="1069"/>
      <c r="AI52" s="1069"/>
      <c r="AJ52" s="1069"/>
      <c r="AK52" s="1069"/>
      <c r="AL52" s="1069"/>
      <c r="AM52" s="1069"/>
      <c r="AN52" s="1069"/>
      <c r="AO52" s="1069"/>
      <c r="AP52" s="1069"/>
      <c r="AQ52" s="1069"/>
      <c r="AR52" s="1069"/>
      <c r="AS52" s="1069"/>
      <c r="AT52" s="1069"/>
      <c r="AU52" s="1069"/>
      <c r="AV52" s="1069"/>
      <c r="AW52" s="1069"/>
      <c r="AX52" s="1069"/>
      <c r="AY52" s="1069"/>
      <c r="AZ52" s="1069"/>
      <c r="BA52" s="1069"/>
    </row>
    <row r="53" spans="1:53" ht="12.75">
      <c r="A53" s="1069"/>
      <c r="B53" s="1069"/>
      <c r="C53" s="1126"/>
      <c r="D53" s="1126"/>
      <c r="E53" s="1126"/>
      <c r="F53" s="1126"/>
      <c r="G53" s="1092"/>
      <c r="H53" s="1092"/>
      <c r="I53" s="1069"/>
      <c r="J53" s="1069"/>
      <c r="K53" s="1069"/>
      <c r="L53" s="1069"/>
      <c r="M53" s="1069"/>
      <c r="N53" s="1069"/>
      <c r="O53" s="1069"/>
      <c r="P53" s="1069"/>
      <c r="Q53" s="1069"/>
      <c r="R53" s="1069"/>
      <c r="S53" s="1069"/>
      <c r="T53" s="1069"/>
      <c r="U53" s="1069"/>
      <c r="V53" s="1069"/>
      <c r="W53" s="1069"/>
      <c r="X53" s="1069"/>
      <c r="Y53" s="1069"/>
      <c r="Z53" s="1069"/>
      <c r="AA53" s="1069"/>
      <c r="AB53" s="1069"/>
      <c r="AC53" s="1069"/>
      <c r="AD53" s="1069"/>
      <c r="AE53" s="1069"/>
      <c r="AF53" s="1069"/>
      <c r="AG53" s="1069"/>
      <c r="AH53" s="1069"/>
      <c r="AI53" s="1069"/>
      <c r="AJ53" s="1069"/>
      <c r="AK53" s="1069"/>
      <c r="AL53" s="1069"/>
      <c r="AM53" s="1069"/>
      <c r="AN53" s="1069"/>
      <c r="AO53" s="1069"/>
      <c r="AP53" s="1069"/>
      <c r="AQ53" s="1069"/>
      <c r="AR53" s="1069"/>
      <c r="AS53" s="1069"/>
      <c r="AT53" s="1069"/>
      <c r="AU53" s="1069"/>
      <c r="AV53" s="1069"/>
      <c r="AW53" s="1069"/>
      <c r="AX53" s="1069"/>
      <c r="AY53" s="1069"/>
      <c r="AZ53" s="1069"/>
      <c r="BA53" s="1069"/>
    </row>
    <row r="54" spans="1:53" ht="12.75">
      <c r="A54" s="1069"/>
      <c r="B54" s="1069"/>
      <c r="C54" s="1126"/>
      <c r="D54" s="1126"/>
      <c r="E54" s="1126"/>
      <c r="F54" s="1126"/>
      <c r="G54" s="1126"/>
      <c r="H54" s="1126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69"/>
      <c r="V54" s="1069"/>
      <c r="W54" s="1069"/>
      <c r="X54" s="1069"/>
      <c r="Y54" s="1069"/>
      <c r="Z54" s="1069"/>
      <c r="AA54" s="1069"/>
      <c r="AB54" s="1069"/>
      <c r="AC54" s="1069"/>
      <c r="AD54" s="1069"/>
      <c r="AE54" s="1069"/>
      <c r="AF54" s="1069"/>
      <c r="AG54" s="1069"/>
      <c r="AH54" s="1069"/>
      <c r="AI54" s="1069"/>
      <c r="AJ54" s="1069"/>
      <c r="AK54" s="1069"/>
      <c r="AL54" s="1069"/>
      <c r="AM54" s="1069"/>
      <c r="AN54" s="1069"/>
      <c r="AO54" s="1069"/>
      <c r="AP54" s="1069"/>
      <c r="AQ54" s="1069"/>
      <c r="AR54" s="1069"/>
      <c r="AS54" s="1069"/>
      <c r="AT54" s="1069"/>
      <c r="AU54" s="1069"/>
      <c r="AV54" s="1069"/>
      <c r="AW54" s="1069"/>
      <c r="AX54" s="1069"/>
      <c r="AY54" s="1069"/>
      <c r="AZ54" s="1069"/>
      <c r="BA54" s="1069"/>
    </row>
    <row r="55" spans="1:53" ht="12.75">
      <c r="A55" s="1069"/>
      <c r="B55" s="1069"/>
      <c r="C55" s="1126"/>
      <c r="D55" s="1126"/>
      <c r="E55" s="1126"/>
      <c r="F55" s="1126"/>
      <c r="G55" s="1126"/>
      <c r="H55" s="1126"/>
      <c r="I55" s="1069"/>
      <c r="J55" s="1069"/>
      <c r="K55" s="1069"/>
      <c r="L55" s="1069"/>
      <c r="M55" s="1069"/>
      <c r="N55" s="1069"/>
      <c r="O55" s="1069"/>
      <c r="P55" s="1069"/>
      <c r="Q55" s="1069"/>
      <c r="R55" s="1069"/>
      <c r="S55" s="1069"/>
      <c r="T55" s="1069"/>
      <c r="U55" s="1069"/>
      <c r="V55" s="1069"/>
      <c r="W55" s="1069"/>
      <c r="X55" s="1069"/>
      <c r="Y55" s="1069"/>
      <c r="Z55" s="1069"/>
      <c r="AA55" s="1069"/>
      <c r="AB55" s="1069"/>
      <c r="AC55" s="1069"/>
      <c r="AD55" s="1069"/>
      <c r="AE55" s="1069"/>
      <c r="AF55" s="1069"/>
      <c r="AG55" s="1069"/>
      <c r="AH55" s="1069"/>
      <c r="AI55" s="1069"/>
      <c r="AJ55" s="1069"/>
      <c r="AK55" s="1069"/>
      <c r="AL55" s="1069"/>
      <c r="AM55" s="1069"/>
      <c r="AN55" s="1069"/>
      <c r="AO55" s="1069"/>
      <c r="AP55" s="1069"/>
      <c r="AQ55" s="1069"/>
      <c r="AR55" s="1069"/>
      <c r="AS55" s="1069"/>
      <c r="AT55" s="1069"/>
      <c r="AU55" s="1069"/>
      <c r="AV55" s="1069"/>
      <c r="AW55" s="1069"/>
      <c r="AX55" s="1069"/>
      <c r="AY55" s="1069"/>
      <c r="AZ55" s="1069"/>
      <c r="BA55" s="1069"/>
    </row>
    <row r="56" spans="1:53" ht="12.75">
      <c r="A56" s="1069"/>
      <c r="B56" s="1069"/>
      <c r="C56" s="1069"/>
      <c r="D56" s="1069"/>
      <c r="E56" s="1069"/>
      <c r="F56" s="1069"/>
      <c r="G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  <c r="AA56" s="1069"/>
      <c r="AB56" s="1069"/>
      <c r="AC56" s="1069"/>
      <c r="AD56" s="1069"/>
      <c r="AE56" s="1069"/>
      <c r="AF56" s="1069"/>
      <c r="AG56" s="1069"/>
      <c r="AH56" s="1069"/>
      <c r="AI56" s="1069"/>
      <c r="AJ56" s="1069"/>
      <c r="AK56" s="1069"/>
      <c r="AL56" s="1069"/>
      <c r="AM56" s="1069"/>
      <c r="AN56" s="1069"/>
      <c r="AO56" s="1069"/>
      <c r="AP56" s="1069"/>
      <c r="AQ56" s="1069"/>
      <c r="AR56" s="1069"/>
      <c r="AS56" s="1069"/>
      <c r="AT56" s="1069"/>
      <c r="AU56" s="1069"/>
      <c r="AV56" s="1069"/>
      <c r="AW56" s="1069"/>
      <c r="AX56" s="1069"/>
      <c r="AY56" s="1069"/>
      <c r="AZ56" s="1069"/>
      <c r="BA56" s="1069"/>
    </row>
    <row r="57" spans="1:53" ht="12.75">
      <c r="A57" s="1069"/>
      <c r="B57" s="1069"/>
      <c r="C57" s="1069"/>
      <c r="D57" s="1069"/>
      <c r="E57" s="1069"/>
      <c r="F57" s="1069"/>
      <c r="G57" s="1069"/>
      <c r="I57" s="1069"/>
      <c r="J57" s="1069"/>
      <c r="K57" s="1069"/>
      <c r="L57" s="1069"/>
      <c r="M57" s="1069"/>
      <c r="N57" s="1069"/>
      <c r="O57" s="1069"/>
      <c r="P57" s="1069"/>
      <c r="Q57" s="1069"/>
      <c r="R57" s="1069"/>
      <c r="S57" s="1069"/>
      <c r="T57" s="1069"/>
      <c r="U57" s="1069"/>
      <c r="V57" s="1069"/>
      <c r="W57" s="1069"/>
      <c r="X57" s="1069"/>
      <c r="Y57" s="1069"/>
      <c r="Z57" s="1069"/>
      <c r="AA57" s="1069"/>
      <c r="AB57" s="1069"/>
      <c r="AC57" s="1069"/>
      <c r="AD57" s="1069"/>
      <c r="AE57" s="1069"/>
      <c r="AF57" s="1069"/>
      <c r="AG57" s="1069"/>
      <c r="AH57" s="1069"/>
      <c r="AI57" s="1069"/>
      <c r="AJ57" s="1069"/>
      <c r="AK57" s="1069"/>
      <c r="AL57" s="1069"/>
      <c r="AM57" s="1069"/>
      <c r="AN57" s="1069"/>
      <c r="AO57" s="1069"/>
      <c r="AP57" s="1069"/>
      <c r="AQ57" s="1069"/>
      <c r="AR57" s="1069"/>
      <c r="AS57" s="1069"/>
      <c r="AT57" s="1069"/>
      <c r="AU57" s="1069"/>
      <c r="AV57" s="1069"/>
      <c r="AW57" s="1069"/>
      <c r="AX57" s="1069"/>
      <c r="AY57" s="1069"/>
      <c r="AZ57" s="1069"/>
      <c r="BA57" s="1069"/>
    </row>
    <row r="58" spans="1:53" ht="12.75">
      <c r="A58" s="1069"/>
      <c r="B58" s="1069"/>
      <c r="C58" s="1069"/>
      <c r="D58" s="1069"/>
      <c r="E58" s="1069"/>
      <c r="F58" s="1069"/>
      <c r="G58" s="1069"/>
      <c r="I58" s="1069"/>
      <c r="J58" s="1069"/>
      <c r="K58" s="1069"/>
      <c r="L58" s="1069"/>
      <c r="M58" s="1069"/>
      <c r="N58" s="1069"/>
      <c r="O58" s="1069"/>
      <c r="P58" s="1069"/>
      <c r="Q58" s="1069"/>
      <c r="R58" s="1069"/>
      <c r="S58" s="1069"/>
      <c r="T58" s="1069"/>
      <c r="U58" s="1069"/>
      <c r="V58" s="1069"/>
      <c r="W58" s="1069"/>
      <c r="X58" s="1069"/>
      <c r="Y58" s="1069"/>
      <c r="Z58" s="1069"/>
      <c r="AA58" s="1069"/>
      <c r="AB58" s="1069"/>
      <c r="AC58" s="1069"/>
      <c r="AD58" s="1069"/>
      <c r="AE58" s="1069"/>
      <c r="AF58" s="1069"/>
      <c r="AG58" s="1069"/>
      <c r="AH58" s="1069"/>
      <c r="AI58" s="1069"/>
      <c r="AJ58" s="1069"/>
      <c r="AK58" s="1069"/>
      <c r="AL58" s="1069"/>
      <c r="AM58" s="1069"/>
      <c r="AN58" s="1069"/>
      <c r="AO58" s="1069"/>
      <c r="AP58" s="1069"/>
      <c r="AQ58" s="1069"/>
      <c r="AR58" s="1069"/>
      <c r="AS58" s="1069"/>
      <c r="AT58" s="1069"/>
      <c r="AU58" s="1069"/>
      <c r="AV58" s="1069"/>
      <c r="AW58" s="1069"/>
      <c r="AX58" s="1069"/>
      <c r="AY58" s="1069"/>
      <c r="AZ58" s="1069"/>
      <c r="BA58" s="1069"/>
    </row>
    <row r="59" spans="1:53" ht="12.75">
      <c r="A59" s="1069"/>
      <c r="B59" s="1069"/>
      <c r="C59" s="1069"/>
      <c r="D59" s="1069"/>
      <c r="E59" s="1069"/>
      <c r="F59" s="1069"/>
      <c r="G59" s="1069"/>
      <c r="I59" s="1069"/>
      <c r="J59" s="1069"/>
      <c r="K59" s="1069"/>
      <c r="L59" s="1069"/>
      <c r="M59" s="1069"/>
      <c r="N59" s="1069"/>
      <c r="O59" s="1069"/>
      <c r="P59" s="1069"/>
      <c r="Q59" s="1069"/>
      <c r="R59" s="1069"/>
      <c r="S59" s="1069"/>
      <c r="T59" s="1069"/>
      <c r="U59" s="1069"/>
      <c r="V59" s="1069"/>
      <c r="W59" s="1069"/>
      <c r="X59" s="1069"/>
      <c r="Y59" s="1069"/>
      <c r="Z59" s="1069"/>
      <c r="AA59" s="1069"/>
      <c r="AB59" s="1069"/>
      <c r="AC59" s="1069"/>
      <c r="AD59" s="1069"/>
      <c r="AE59" s="1069"/>
      <c r="AF59" s="1069"/>
      <c r="AG59" s="1069"/>
      <c r="AH59" s="1069"/>
      <c r="AI59" s="1069"/>
      <c r="AJ59" s="1069"/>
      <c r="AK59" s="1069"/>
      <c r="AL59" s="1069"/>
      <c r="AM59" s="1069"/>
      <c r="AN59" s="1069"/>
      <c r="AO59" s="1069"/>
      <c r="AP59" s="1069"/>
      <c r="AQ59" s="1069"/>
      <c r="AR59" s="1069"/>
      <c r="AS59" s="1069"/>
      <c r="AT59" s="1069"/>
      <c r="AU59" s="1069"/>
      <c r="AV59" s="1069"/>
      <c r="AW59" s="1069"/>
      <c r="AX59" s="1069"/>
      <c r="AY59" s="1069"/>
      <c r="AZ59" s="1069"/>
      <c r="BA59" s="1069"/>
    </row>
    <row r="60" spans="1:53" ht="12.75">
      <c r="A60" s="1069"/>
      <c r="B60" s="1069"/>
      <c r="C60" s="1069"/>
      <c r="D60" s="1069"/>
      <c r="E60" s="1069"/>
      <c r="F60" s="1069"/>
      <c r="G60" s="1069"/>
      <c r="I60" s="1069"/>
      <c r="J60" s="1069"/>
      <c r="K60" s="1069"/>
      <c r="L60" s="1069"/>
      <c r="M60" s="1069"/>
      <c r="N60" s="1069"/>
      <c r="O60" s="1069"/>
      <c r="P60" s="1069"/>
      <c r="Q60" s="1069"/>
      <c r="R60" s="1069"/>
      <c r="S60" s="1069"/>
      <c r="T60" s="1069"/>
      <c r="U60" s="1069"/>
      <c r="V60" s="1069"/>
      <c r="W60" s="1069"/>
      <c r="X60" s="1069"/>
      <c r="Y60" s="1069"/>
      <c r="Z60" s="1069"/>
      <c r="AA60" s="1069"/>
      <c r="AB60" s="1069"/>
      <c r="AC60" s="1069"/>
      <c r="AD60" s="1069"/>
      <c r="AE60" s="1069"/>
      <c r="AF60" s="1069"/>
      <c r="AG60" s="1069"/>
      <c r="AH60" s="1069"/>
      <c r="AI60" s="1069"/>
      <c r="AJ60" s="1069"/>
      <c r="AK60" s="1069"/>
      <c r="AL60" s="1069"/>
      <c r="AM60" s="1069"/>
      <c r="AN60" s="1069"/>
      <c r="AO60" s="1069"/>
      <c r="AP60" s="1069"/>
      <c r="AQ60" s="1069"/>
      <c r="AR60" s="1069"/>
      <c r="AS60" s="1069"/>
      <c r="AT60" s="1069"/>
      <c r="AU60" s="1069"/>
      <c r="AV60" s="1069"/>
      <c r="AW60" s="1069"/>
      <c r="AX60" s="1069"/>
      <c r="AY60" s="1069"/>
      <c r="AZ60" s="1069"/>
      <c r="BA60" s="1069"/>
    </row>
    <row r="61" spans="1:53" ht="12.75">
      <c r="A61" s="1069"/>
      <c r="B61" s="1069"/>
      <c r="C61" s="1069"/>
      <c r="D61" s="1069"/>
      <c r="E61" s="1069"/>
      <c r="F61" s="1069"/>
      <c r="G61" s="1069"/>
      <c r="I61" s="1069"/>
      <c r="J61" s="1069"/>
      <c r="K61" s="1069"/>
      <c r="L61" s="1069"/>
      <c r="M61" s="1069"/>
      <c r="N61" s="1069"/>
      <c r="O61" s="1069"/>
      <c r="P61" s="1069"/>
      <c r="Q61" s="1069"/>
      <c r="R61" s="1069"/>
      <c r="S61" s="1069"/>
      <c r="T61" s="1069"/>
      <c r="U61" s="1069"/>
      <c r="V61" s="1069"/>
      <c r="W61" s="1069"/>
      <c r="X61" s="1069"/>
      <c r="Y61" s="1069"/>
      <c r="Z61" s="1069"/>
      <c r="AA61" s="1069"/>
      <c r="AB61" s="1069"/>
      <c r="AC61" s="1069"/>
      <c r="AD61" s="1069"/>
      <c r="AE61" s="1069"/>
      <c r="AF61" s="1069"/>
      <c r="AG61" s="1069"/>
      <c r="AH61" s="1069"/>
      <c r="AI61" s="1069"/>
      <c r="AJ61" s="1069"/>
      <c r="AK61" s="1069"/>
      <c r="AL61" s="1069"/>
      <c r="AM61" s="1069"/>
      <c r="AN61" s="1069"/>
      <c r="AO61" s="1069"/>
      <c r="AP61" s="1069"/>
      <c r="AQ61" s="1069"/>
      <c r="AR61" s="1069"/>
      <c r="AS61" s="1069"/>
      <c r="AT61" s="1069"/>
      <c r="AU61" s="1069"/>
      <c r="AV61" s="1069"/>
      <c r="AW61" s="1069"/>
      <c r="AX61" s="1069"/>
      <c r="AY61" s="1069"/>
      <c r="AZ61" s="1069"/>
      <c r="BA61" s="1069"/>
    </row>
    <row r="62" spans="1:53" ht="12.75">
      <c r="A62" s="1069"/>
      <c r="B62" s="1069"/>
      <c r="C62" s="1069"/>
      <c r="D62" s="1069"/>
      <c r="E62" s="1069"/>
      <c r="F62" s="1069"/>
      <c r="G62" s="1069"/>
      <c r="I62" s="1069"/>
      <c r="J62" s="1069"/>
      <c r="K62" s="1069"/>
      <c r="L62" s="1069"/>
      <c r="M62" s="1069"/>
      <c r="N62" s="1069"/>
      <c r="O62" s="1069"/>
      <c r="P62" s="1069"/>
      <c r="Q62" s="1069"/>
      <c r="R62" s="1069"/>
      <c r="S62" s="1069"/>
      <c r="T62" s="1069"/>
      <c r="U62" s="1069"/>
      <c r="V62" s="1069"/>
      <c r="W62" s="1069"/>
      <c r="X62" s="1069"/>
      <c r="Y62" s="1069"/>
      <c r="Z62" s="1069"/>
      <c r="AA62" s="1069"/>
      <c r="AB62" s="1069"/>
      <c r="AC62" s="1069"/>
      <c r="AD62" s="1069"/>
      <c r="AE62" s="1069"/>
      <c r="AF62" s="1069"/>
      <c r="AG62" s="1069"/>
      <c r="AH62" s="1069"/>
      <c r="AI62" s="1069"/>
      <c r="AJ62" s="1069"/>
      <c r="AK62" s="1069"/>
      <c r="AL62" s="1069"/>
      <c r="AM62" s="1069"/>
      <c r="AN62" s="1069"/>
      <c r="AO62" s="1069"/>
      <c r="AP62" s="1069"/>
      <c r="AQ62" s="1069"/>
      <c r="AR62" s="1069"/>
      <c r="AS62" s="1069"/>
      <c r="AT62" s="1069"/>
      <c r="AU62" s="1069"/>
      <c r="AV62" s="1069"/>
      <c r="AW62" s="1069"/>
      <c r="AX62" s="1069"/>
      <c r="AY62" s="1069"/>
      <c r="AZ62" s="1069"/>
      <c r="BA62" s="1069"/>
    </row>
    <row r="63" spans="1:53" ht="12.75">
      <c r="A63" s="1069"/>
      <c r="B63" s="1069"/>
      <c r="C63" s="1069"/>
      <c r="D63" s="1069"/>
      <c r="E63" s="1069"/>
      <c r="F63" s="1069"/>
      <c r="G63" s="1069"/>
      <c r="I63" s="1069"/>
      <c r="J63" s="1069"/>
      <c r="K63" s="1069"/>
      <c r="L63" s="1069"/>
      <c r="M63" s="1069"/>
      <c r="N63" s="1069"/>
      <c r="O63" s="1069"/>
      <c r="P63" s="1069"/>
      <c r="Q63" s="1069"/>
      <c r="R63" s="1069"/>
      <c r="S63" s="1069"/>
      <c r="T63" s="1069"/>
      <c r="U63" s="1069"/>
      <c r="V63" s="1069"/>
      <c r="W63" s="1069"/>
      <c r="X63" s="1069"/>
      <c r="Y63" s="1069"/>
      <c r="Z63" s="1069"/>
      <c r="AA63" s="1069"/>
      <c r="AB63" s="1069"/>
      <c r="AC63" s="1069"/>
      <c r="AD63" s="1069"/>
      <c r="AE63" s="1069"/>
      <c r="AF63" s="1069"/>
      <c r="AG63" s="1069"/>
      <c r="AH63" s="1069"/>
      <c r="AI63" s="1069"/>
      <c r="AJ63" s="1069"/>
      <c r="AK63" s="1069"/>
      <c r="AL63" s="1069"/>
      <c r="AM63" s="1069"/>
      <c r="AN63" s="1069"/>
      <c r="AO63" s="1069"/>
      <c r="AP63" s="1069"/>
      <c r="AQ63" s="1069"/>
      <c r="AR63" s="1069"/>
      <c r="AS63" s="1069"/>
      <c r="AT63" s="1069"/>
      <c r="AU63" s="1069"/>
      <c r="AV63" s="1069"/>
      <c r="AW63" s="1069"/>
      <c r="AX63" s="1069"/>
      <c r="AY63" s="1069"/>
      <c r="AZ63" s="1069"/>
      <c r="BA63" s="1069"/>
    </row>
    <row r="64" spans="1:53" ht="12.75">
      <c r="A64" s="1069"/>
      <c r="B64" s="1069"/>
      <c r="C64" s="1069"/>
      <c r="D64" s="1069"/>
      <c r="E64" s="1069"/>
      <c r="F64" s="1069"/>
      <c r="G64" s="1069"/>
      <c r="I64" s="1069"/>
      <c r="J64" s="1069"/>
      <c r="K64" s="1069"/>
      <c r="L64" s="1069"/>
      <c r="M64" s="1069"/>
      <c r="N64" s="1069"/>
      <c r="O64" s="1069"/>
      <c r="P64" s="1069"/>
      <c r="Q64" s="1069"/>
      <c r="R64" s="1069"/>
      <c r="S64" s="1069"/>
      <c r="T64" s="1069"/>
      <c r="U64" s="1069"/>
      <c r="V64" s="1069"/>
      <c r="W64" s="1069"/>
      <c r="X64" s="1069"/>
      <c r="Y64" s="1069"/>
      <c r="Z64" s="1069"/>
      <c r="AA64" s="1069"/>
      <c r="AB64" s="1069"/>
      <c r="AC64" s="1069"/>
      <c r="AD64" s="1069"/>
      <c r="AE64" s="1069"/>
      <c r="AF64" s="1069"/>
      <c r="AG64" s="1069"/>
      <c r="AH64" s="1069"/>
      <c r="AI64" s="1069"/>
      <c r="AJ64" s="1069"/>
      <c r="AK64" s="1069"/>
      <c r="AL64" s="1069"/>
      <c r="AM64" s="1069"/>
      <c r="AN64" s="1069"/>
      <c r="AO64" s="1069"/>
      <c r="AP64" s="1069"/>
      <c r="AQ64" s="1069"/>
      <c r="AR64" s="1069"/>
      <c r="AS64" s="1069"/>
      <c r="AT64" s="1069"/>
      <c r="AU64" s="1069"/>
      <c r="AV64" s="1069"/>
      <c r="AW64" s="1069"/>
      <c r="AX64" s="1069"/>
      <c r="AY64" s="1069"/>
      <c r="AZ64" s="1069"/>
      <c r="BA64" s="1069"/>
    </row>
    <row r="65" spans="1:53" ht="12.75">
      <c r="A65" s="1069"/>
      <c r="B65" s="1069"/>
      <c r="C65" s="1069"/>
      <c r="D65" s="1069"/>
      <c r="E65" s="1069"/>
      <c r="F65" s="1069"/>
      <c r="G65" s="1069"/>
      <c r="I65" s="1069"/>
      <c r="J65" s="1069"/>
      <c r="K65" s="1069"/>
      <c r="L65" s="1069"/>
      <c r="M65" s="1069"/>
      <c r="N65" s="1069"/>
      <c r="O65" s="1069"/>
      <c r="P65" s="1069"/>
      <c r="Q65" s="1069"/>
      <c r="R65" s="1069"/>
      <c r="S65" s="1069"/>
      <c r="T65" s="1069"/>
      <c r="U65" s="1069"/>
      <c r="V65" s="1069"/>
      <c r="W65" s="1069"/>
      <c r="X65" s="1069"/>
      <c r="Y65" s="1069"/>
      <c r="Z65" s="1069"/>
      <c r="AA65" s="1069"/>
      <c r="AB65" s="1069"/>
      <c r="AC65" s="1069"/>
      <c r="AD65" s="1069"/>
      <c r="AE65" s="1069"/>
      <c r="AF65" s="1069"/>
      <c r="AG65" s="1069"/>
      <c r="AH65" s="1069"/>
      <c r="AI65" s="1069"/>
      <c r="AJ65" s="1069"/>
      <c r="AK65" s="1069"/>
      <c r="AL65" s="1069"/>
      <c r="AM65" s="1069"/>
      <c r="AN65" s="1069"/>
      <c r="AO65" s="1069"/>
      <c r="AP65" s="1069"/>
      <c r="AQ65" s="1069"/>
      <c r="AR65" s="1069"/>
      <c r="AS65" s="1069"/>
      <c r="AT65" s="1069"/>
      <c r="AU65" s="1069"/>
      <c r="AV65" s="1069"/>
      <c r="AW65" s="1069"/>
      <c r="AX65" s="1069"/>
      <c r="AY65" s="1069"/>
      <c r="AZ65" s="1069"/>
      <c r="BA65" s="1069"/>
    </row>
    <row r="66" spans="1:53" ht="12.75">
      <c r="A66" s="1069"/>
      <c r="B66" s="1069"/>
      <c r="C66" s="1069"/>
      <c r="D66" s="1069"/>
      <c r="E66" s="1069"/>
      <c r="F66" s="1069"/>
      <c r="G66" s="1069"/>
      <c r="I66" s="1069"/>
      <c r="J66" s="1069"/>
      <c r="K66" s="1069"/>
      <c r="L66" s="1069"/>
      <c r="M66" s="1069"/>
      <c r="N66" s="1069"/>
      <c r="O66" s="1069"/>
      <c r="P66" s="1069"/>
      <c r="Q66" s="1069"/>
      <c r="R66" s="1069"/>
      <c r="S66" s="1069"/>
      <c r="T66" s="1069"/>
      <c r="U66" s="1069"/>
      <c r="V66" s="1069"/>
      <c r="W66" s="1069"/>
      <c r="X66" s="1069"/>
      <c r="Y66" s="1069"/>
      <c r="Z66" s="1069"/>
      <c r="AA66" s="1069"/>
      <c r="AB66" s="1069"/>
      <c r="AC66" s="1069"/>
      <c r="AD66" s="1069"/>
      <c r="AE66" s="1069"/>
      <c r="AF66" s="1069"/>
      <c r="AG66" s="1069"/>
      <c r="AH66" s="1069"/>
      <c r="AI66" s="1069"/>
      <c r="AJ66" s="1069"/>
      <c r="AK66" s="1069"/>
      <c r="AL66" s="1069"/>
      <c r="AM66" s="1069"/>
      <c r="AN66" s="1069"/>
      <c r="AO66" s="1069"/>
      <c r="AP66" s="1069"/>
      <c r="AQ66" s="1069"/>
      <c r="AR66" s="1069"/>
      <c r="AS66" s="1069"/>
      <c r="AT66" s="1069"/>
      <c r="AU66" s="1069"/>
      <c r="AV66" s="1069"/>
      <c r="AW66" s="1069"/>
      <c r="AX66" s="1069"/>
      <c r="AY66" s="1069"/>
      <c r="AZ66" s="1069"/>
      <c r="BA66" s="1069"/>
    </row>
    <row r="67" spans="1:53" ht="12.75">
      <c r="A67" s="1069"/>
      <c r="B67" s="1069"/>
      <c r="C67" s="1069"/>
      <c r="D67" s="1069"/>
      <c r="E67" s="1069"/>
      <c r="F67" s="1069"/>
      <c r="G67" s="1069"/>
      <c r="I67" s="1069"/>
      <c r="J67" s="1069"/>
      <c r="K67" s="1069"/>
      <c r="L67" s="1069"/>
      <c r="M67" s="1069"/>
      <c r="N67" s="1069"/>
      <c r="O67" s="1069"/>
      <c r="P67" s="1069"/>
      <c r="Q67" s="1069"/>
      <c r="R67" s="1069"/>
      <c r="S67" s="1069"/>
      <c r="T67" s="1069"/>
      <c r="U67" s="1069"/>
      <c r="V67" s="1069"/>
      <c r="W67" s="1069"/>
      <c r="X67" s="1069"/>
      <c r="Y67" s="1069"/>
      <c r="Z67" s="1069"/>
      <c r="AA67" s="1069"/>
      <c r="AB67" s="1069"/>
      <c r="AC67" s="1069"/>
      <c r="AD67" s="1069"/>
      <c r="AE67" s="1069"/>
      <c r="AF67" s="1069"/>
      <c r="AG67" s="1069"/>
      <c r="AH67" s="1069"/>
      <c r="AI67" s="1069"/>
      <c r="AJ67" s="1069"/>
      <c r="AK67" s="1069"/>
      <c r="AL67" s="1069"/>
      <c r="AM67" s="1069"/>
      <c r="AN67" s="1069"/>
      <c r="AO67" s="1069"/>
      <c r="AP67" s="1069"/>
      <c r="AQ67" s="1069"/>
      <c r="AR67" s="1069"/>
      <c r="AS67" s="1069"/>
      <c r="AT67" s="1069"/>
      <c r="AU67" s="1069"/>
      <c r="AV67" s="1069"/>
      <c r="AW67" s="1069"/>
      <c r="AX67" s="1069"/>
      <c r="AY67" s="1069"/>
      <c r="AZ67" s="1069"/>
      <c r="BA67" s="1069"/>
    </row>
    <row r="68" spans="1:53" ht="12.75">
      <c r="A68" s="1069"/>
      <c r="B68" s="1069"/>
      <c r="C68" s="1069"/>
      <c r="D68" s="1069"/>
      <c r="E68" s="1069"/>
      <c r="F68" s="1069"/>
      <c r="G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  <c r="AJ68" s="1069"/>
      <c r="AK68" s="1069"/>
      <c r="AL68" s="1069"/>
      <c r="AM68" s="1069"/>
      <c r="AN68" s="1069"/>
      <c r="AO68" s="1069"/>
      <c r="AP68" s="1069"/>
      <c r="AQ68" s="1069"/>
      <c r="AR68" s="1069"/>
      <c r="AS68" s="1069"/>
      <c r="AT68" s="1069"/>
      <c r="AU68" s="1069"/>
      <c r="AV68" s="1069"/>
      <c r="AW68" s="1069"/>
      <c r="AX68" s="1069"/>
      <c r="AY68" s="1069"/>
      <c r="AZ68" s="1069"/>
      <c r="BA68" s="1069"/>
    </row>
    <row r="69" spans="1:53" ht="12.75">
      <c r="A69" s="1069"/>
      <c r="B69" s="1069"/>
      <c r="C69" s="1069"/>
      <c r="D69" s="1069"/>
      <c r="E69" s="1069"/>
      <c r="F69" s="1069"/>
      <c r="G69" s="1069"/>
      <c r="I69" s="1069"/>
      <c r="J69" s="1069"/>
      <c r="K69" s="1069"/>
      <c r="L69" s="1069"/>
      <c r="M69" s="1069"/>
      <c r="N69" s="1069"/>
      <c r="O69" s="1069"/>
      <c r="P69" s="1069"/>
      <c r="Q69" s="1069"/>
      <c r="R69" s="1069"/>
      <c r="S69" s="1069"/>
      <c r="T69" s="1069"/>
      <c r="U69" s="1069"/>
      <c r="V69" s="1069"/>
      <c r="W69" s="1069"/>
      <c r="X69" s="1069"/>
      <c r="Y69" s="1069"/>
      <c r="Z69" s="1069"/>
      <c r="AA69" s="1069"/>
      <c r="AB69" s="1069"/>
      <c r="AC69" s="1069"/>
      <c r="AD69" s="1069"/>
      <c r="AE69" s="1069"/>
      <c r="AF69" s="1069"/>
      <c r="AG69" s="1069"/>
      <c r="AH69" s="1069"/>
      <c r="AI69" s="1069"/>
      <c r="AJ69" s="1069"/>
      <c r="AK69" s="1069"/>
      <c r="AL69" s="1069"/>
      <c r="AM69" s="1069"/>
      <c r="AN69" s="1069"/>
      <c r="AO69" s="1069"/>
      <c r="AP69" s="1069"/>
      <c r="AQ69" s="1069"/>
      <c r="AR69" s="1069"/>
      <c r="AS69" s="1069"/>
      <c r="AT69" s="1069"/>
      <c r="AU69" s="1069"/>
      <c r="AV69" s="1069"/>
      <c r="AW69" s="1069"/>
      <c r="AX69" s="1069"/>
      <c r="AY69" s="1069"/>
      <c r="AZ69" s="1069"/>
      <c r="BA69" s="1069"/>
    </row>
    <row r="70" spans="1:53" ht="12.75">
      <c r="A70" s="1069"/>
      <c r="B70" s="1069"/>
      <c r="C70" s="1069"/>
      <c r="D70" s="1069"/>
      <c r="E70" s="1069"/>
      <c r="F70" s="1069"/>
      <c r="G70" s="1069"/>
      <c r="I70" s="1069"/>
      <c r="J70" s="1069"/>
      <c r="K70" s="1069"/>
      <c r="L70" s="1069"/>
      <c r="M70" s="1069"/>
      <c r="N70" s="1069"/>
      <c r="O70" s="1069"/>
      <c r="P70" s="1069"/>
      <c r="Q70" s="1069"/>
      <c r="R70" s="1069"/>
      <c r="S70" s="1069"/>
      <c r="T70" s="1069"/>
      <c r="U70" s="1069"/>
      <c r="V70" s="1069"/>
      <c r="W70" s="1069"/>
      <c r="X70" s="1069"/>
      <c r="Y70" s="1069"/>
      <c r="Z70" s="1069"/>
      <c r="AA70" s="1069"/>
      <c r="AB70" s="1069"/>
      <c r="AC70" s="1069"/>
      <c r="AD70" s="1069"/>
      <c r="AE70" s="1069"/>
      <c r="AF70" s="1069"/>
      <c r="AG70" s="1069"/>
      <c r="AH70" s="1069"/>
      <c r="AI70" s="1069"/>
      <c r="AJ70" s="1069"/>
      <c r="AK70" s="1069"/>
      <c r="AL70" s="1069"/>
      <c r="AM70" s="1069"/>
      <c r="AN70" s="1069"/>
      <c r="AO70" s="1069"/>
      <c r="AP70" s="1069"/>
      <c r="AQ70" s="1069"/>
      <c r="AR70" s="1069"/>
      <c r="AS70" s="1069"/>
      <c r="AT70" s="1069"/>
      <c r="AU70" s="1069"/>
      <c r="AV70" s="1069"/>
      <c r="AW70" s="1069"/>
      <c r="AX70" s="1069"/>
      <c r="AY70" s="1069"/>
      <c r="AZ70" s="1069"/>
      <c r="BA70" s="1069"/>
    </row>
    <row r="71" spans="1:53" ht="12.75">
      <c r="A71" s="1069"/>
      <c r="B71" s="1069"/>
      <c r="C71" s="1069"/>
      <c r="D71" s="1069"/>
      <c r="E71" s="1069"/>
      <c r="F71" s="1069"/>
      <c r="G71" s="1069"/>
      <c r="I71" s="1069"/>
      <c r="J71" s="1069"/>
      <c r="K71" s="1069"/>
      <c r="L71" s="1069"/>
      <c r="M71" s="1069"/>
      <c r="N71" s="1069"/>
      <c r="O71" s="1069"/>
      <c r="P71" s="1069"/>
      <c r="Q71" s="1069"/>
      <c r="R71" s="1069"/>
      <c r="S71" s="1069"/>
      <c r="T71" s="1069"/>
      <c r="U71" s="1069"/>
      <c r="V71" s="1069"/>
      <c r="W71" s="1069"/>
      <c r="X71" s="1069"/>
      <c r="Y71" s="1069"/>
      <c r="Z71" s="1069"/>
      <c r="AA71" s="1069"/>
      <c r="AB71" s="1069"/>
      <c r="AC71" s="1069"/>
      <c r="AD71" s="1069"/>
      <c r="AE71" s="1069"/>
      <c r="AF71" s="1069"/>
      <c r="AG71" s="1069"/>
      <c r="AH71" s="1069"/>
      <c r="AI71" s="1069"/>
      <c r="AJ71" s="1069"/>
      <c r="AK71" s="1069"/>
      <c r="AL71" s="1069"/>
      <c r="AM71" s="1069"/>
      <c r="AN71" s="1069"/>
      <c r="AO71" s="1069"/>
      <c r="AP71" s="1069"/>
      <c r="AQ71" s="1069"/>
      <c r="AR71" s="1069"/>
      <c r="AS71" s="1069"/>
      <c r="AT71" s="1069"/>
      <c r="AU71" s="1069"/>
      <c r="AV71" s="1069"/>
      <c r="AW71" s="1069"/>
      <c r="AX71" s="1069"/>
      <c r="AY71" s="1069"/>
      <c r="AZ71" s="1069"/>
      <c r="BA71" s="1069"/>
    </row>
    <row r="72" spans="1:53" ht="12.75">
      <c r="A72" s="1069"/>
      <c r="B72" s="1069"/>
      <c r="C72" s="1069"/>
      <c r="D72" s="1069"/>
      <c r="E72" s="1069"/>
      <c r="F72" s="1069"/>
      <c r="G72" s="1069"/>
      <c r="I72" s="1069"/>
      <c r="J72" s="1069"/>
      <c r="K72" s="1069"/>
      <c r="L72" s="1069"/>
      <c r="M72" s="1069"/>
      <c r="N72" s="1069"/>
      <c r="O72" s="1069"/>
      <c r="P72" s="1069"/>
      <c r="Q72" s="1069"/>
      <c r="R72" s="1069"/>
      <c r="S72" s="1069"/>
      <c r="T72" s="1069"/>
      <c r="U72" s="1069"/>
      <c r="V72" s="1069"/>
      <c r="W72" s="1069"/>
      <c r="X72" s="1069"/>
      <c r="Y72" s="1069"/>
      <c r="Z72" s="1069"/>
      <c r="AA72" s="1069"/>
      <c r="AB72" s="1069"/>
      <c r="AC72" s="1069"/>
      <c r="AD72" s="1069"/>
      <c r="AE72" s="1069"/>
      <c r="AF72" s="1069"/>
      <c r="AG72" s="1069"/>
      <c r="AH72" s="1069"/>
      <c r="AI72" s="1069"/>
      <c r="AJ72" s="1069"/>
      <c r="AK72" s="1069"/>
      <c r="AL72" s="1069"/>
      <c r="AM72" s="1069"/>
      <c r="AN72" s="1069"/>
      <c r="AO72" s="1069"/>
      <c r="AP72" s="1069"/>
      <c r="AQ72" s="1069"/>
      <c r="AR72" s="1069"/>
      <c r="AS72" s="1069"/>
      <c r="AT72" s="1069"/>
      <c r="AU72" s="1069"/>
      <c r="AV72" s="1069"/>
      <c r="AW72" s="1069"/>
      <c r="AX72" s="1069"/>
      <c r="AY72" s="1069"/>
      <c r="AZ72" s="1069"/>
      <c r="BA72" s="1069"/>
    </row>
    <row r="73" spans="1:53" ht="12.75">
      <c r="A73" s="1069"/>
      <c r="B73" s="1069"/>
      <c r="C73" s="1069"/>
      <c r="D73" s="1069"/>
      <c r="E73" s="1069"/>
      <c r="F73" s="1069"/>
      <c r="G73" s="1069"/>
      <c r="I73" s="1069"/>
      <c r="J73" s="1069"/>
      <c r="K73" s="1069"/>
      <c r="L73" s="1069"/>
      <c r="M73" s="1069"/>
      <c r="N73" s="1069"/>
      <c r="O73" s="1069"/>
      <c r="P73" s="1069"/>
      <c r="Q73" s="1069"/>
      <c r="R73" s="1069"/>
      <c r="S73" s="1069"/>
      <c r="T73" s="1069"/>
      <c r="U73" s="1069"/>
      <c r="V73" s="1069"/>
      <c r="W73" s="1069"/>
      <c r="X73" s="1069"/>
      <c r="Y73" s="1069"/>
      <c r="Z73" s="1069"/>
      <c r="AA73" s="1069"/>
      <c r="AB73" s="1069"/>
      <c r="AC73" s="1069"/>
      <c r="AD73" s="1069"/>
      <c r="AE73" s="1069"/>
      <c r="AF73" s="1069"/>
      <c r="AG73" s="1069"/>
      <c r="AH73" s="1069"/>
      <c r="AI73" s="1069"/>
      <c r="AJ73" s="1069"/>
      <c r="AK73" s="1069"/>
      <c r="AL73" s="1069"/>
      <c r="AM73" s="1069"/>
      <c r="AN73" s="1069"/>
      <c r="AO73" s="1069"/>
      <c r="AP73" s="1069"/>
      <c r="AQ73" s="1069"/>
      <c r="AR73" s="1069"/>
      <c r="AS73" s="1069"/>
      <c r="AT73" s="1069"/>
      <c r="AU73" s="1069"/>
      <c r="AV73" s="1069"/>
      <c r="AW73" s="1069"/>
      <c r="AX73" s="1069"/>
      <c r="AY73" s="1069"/>
      <c r="AZ73" s="1069"/>
      <c r="BA73" s="1069"/>
    </row>
    <row r="74" spans="1:53" ht="12.75">
      <c r="A74" s="1069"/>
      <c r="B74" s="1069"/>
      <c r="C74" s="1069"/>
      <c r="D74" s="1069"/>
      <c r="E74" s="1069"/>
      <c r="F74" s="1069"/>
      <c r="G74" s="1069"/>
      <c r="I74" s="1069"/>
      <c r="J74" s="1069"/>
      <c r="K74" s="1069"/>
      <c r="L74" s="1069"/>
      <c r="M74" s="1069"/>
      <c r="N74" s="1069"/>
      <c r="O74" s="1069"/>
      <c r="P74" s="1069"/>
      <c r="Q74" s="1069"/>
      <c r="R74" s="1069"/>
      <c r="S74" s="1069"/>
      <c r="T74" s="1069"/>
      <c r="U74" s="1069"/>
      <c r="V74" s="1069"/>
      <c r="W74" s="1069"/>
      <c r="X74" s="1069"/>
      <c r="Y74" s="1069"/>
      <c r="Z74" s="1069"/>
      <c r="AA74" s="1069"/>
      <c r="AB74" s="1069"/>
      <c r="AC74" s="1069"/>
      <c r="AD74" s="1069"/>
      <c r="AE74" s="1069"/>
      <c r="AF74" s="1069"/>
      <c r="AG74" s="1069"/>
      <c r="AH74" s="1069"/>
      <c r="AI74" s="1069"/>
      <c r="AJ74" s="1069"/>
      <c r="AK74" s="1069"/>
      <c r="AL74" s="1069"/>
      <c r="AM74" s="1069"/>
      <c r="AN74" s="1069"/>
      <c r="AO74" s="1069"/>
      <c r="AP74" s="1069"/>
      <c r="AQ74" s="1069"/>
      <c r="AR74" s="1069"/>
      <c r="AS74" s="1069"/>
      <c r="AT74" s="1069"/>
      <c r="AU74" s="1069"/>
      <c r="AV74" s="1069"/>
      <c r="AW74" s="1069"/>
      <c r="AX74" s="1069"/>
      <c r="AY74" s="1069"/>
      <c r="AZ74" s="1069"/>
      <c r="BA74" s="1069"/>
    </row>
    <row r="75" spans="1:53" ht="12.75">
      <c r="A75" s="1069"/>
      <c r="B75" s="1069"/>
      <c r="C75" s="1069"/>
      <c r="D75" s="1069"/>
      <c r="E75" s="1069"/>
      <c r="F75" s="1069"/>
      <c r="G75" s="1069"/>
      <c r="I75" s="1069"/>
      <c r="J75" s="1069"/>
      <c r="K75" s="1069"/>
      <c r="L75" s="1069"/>
      <c r="M75" s="1069"/>
      <c r="N75" s="1069"/>
      <c r="O75" s="1069"/>
      <c r="P75" s="1069"/>
      <c r="Q75" s="1069"/>
      <c r="R75" s="1069"/>
      <c r="S75" s="1069"/>
      <c r="T75" s="1069"/>
      <c r="U75" s="1069"/>
      <c r="V75" s="1069"/>
      <c r="W75" s="1069"/>
      <c r="X75" s="1069"/>
      <c r="Y75" s="1069"/>
      <c r="Z75" s="1069"/>
      <c r="AA75" s="1069"/>
      <c r="AB75" s="1069"/>
      <c r="AC75" s="1069"/>
      <c r="AD75" s="1069"/>
      <c r="AE75" s="1069"/>
      <c r="AF75" s="1069"/>
      <c r="AG75" s="1069"/>
      <c r="AH75" s="1069"/>
      <c r="AI75" s="1069"/>
      <c r="AJ75" s="1069"/>
      <c r="AK75" s="1069"/>
      <c r="AL75" s="1069"/>
      <c r="AM75" s="1069"/>
      <c r="AN75" s="1069"/>
      <c r="AO75" s="1069"/>
      <c r="AP75" s="1069"/>
      <c r="AQ75" s="1069"/>
      <c r="AR75" s="1069"/>
      <c r="AS75" s="1069"/>
      <c r="AT75" s="1069"/>
      <c r="AU75" s="1069"/>
      <c r="AV75" s="1069"/>
      <c r="AW75" s="1069"/>
      <c r="AX75" s="1069"/>
      <c r="AY75" s="1069"/>
      <c r="AZ75" s="1069"/>
      <c r="BA75" s="1069"/>
    </row>
    <row r="76" spans="1:53" ht="12.75">
      <c r="A76" s="1069"/>
      <c r="B76" s="1069"/>
      <c r="C76" s="1069"/>
      <c r="D76" s="1069"/>
      <c r="E76" s="1069"/>
      <c r="F76" s="1069"/>
      <c r="G76" s="1069"/>
      <c r="I76" s="1069"/>
      <c r="J76" s="1069"/>
      <c r="K76" s="1069"/>
      <c r="L76" s="1069"/>
      <c r="M76" s="1069"/>
      <c r="N76" s="1069"/>
      <c r="O76" s="1069"/>
      <c r="P76" s="1069"/>
      <c r="Q76" s="1069"/>
      <c r="R76" s="1069"/>
      <c r="S76" s="1069"/>
      <c r="T76" s="1069"/>
      <c r="U76" s="1069"/>
      <c r="V76" s="1069"/>
      <c r="W76" s="1069"/>
      <c r="X76" s="1069"/>
      <c r="Y76" s="1069"/>
      <c r="Z76" s="1069"/>
      <c r="AA76" s="1069"/>
      <c r="AB76" s="1069"/>
      <c r="AC76" s="1069"/>
      <c r="AD76" s="1069"/>
      <c r="AE76" s="1069"/>
      <c r="AF76" s="1069"/>
      <c r="AG76" s="1069"/>
      <c r="AH76" s="1069"/>
      <c r="AI76" s="1069"/>
      <c r="AJ76" s="1069"/>
      <c r="AK76" s="1069"/>
      <c r="AL76" s="1069"/>
      <c r="AM76" s="1069"/>
      <c r="AN76" s="1069"/>
      <c r="AO76" s="1069"/>
      <c r="AP76" s="1069"/>
      <c r="AQ76" s="1069"/>
      <c r="AR76" s="1069"/>
      <c r="AS76" s="1069"/>
      <c r="AT76" s="1069"/>
      <c r="AU76" s="1069"/>
      <c r="AV76" s="1069"/>
      <c r="AW76" s="1069"/>
      <c r="AX76" s="1069"/>
      <c r="AY76" s="1069"/>
      <c r="AZ76" s="1069"/>
      <c r="BA76" s="1069"/>
    </row>
    <row r="77" spans="1:53" ht="12.75">
      <c r="A77" s="1069"/>
      <c r="B77" s="1069"/>
      <c r="C77" s="1069"/>
      <c r="D77" s="1069"/>
      <c r="E77" s="1069"/>
      <c r="F77" s="1069"/>
      <c r="G77" s="1069"/>
      <c r="I77" s="1069"/>
      <c r="J77" s="1069"/>
      <c r="K77" s="1069"/>
      <c r="L77" s="1069"/>
      <c r="M77" s="1069"/>
      <c r="N77" s="1069"/>
      <c r="O77" s="1069"/>
      <c r="P77" s="1069"/>
      <c r="Q77" s="1069"/>
      <c r="R77" s="1069"/>
      <c r="S77" s="1069"/>
      <c r="T77" s="1069"/>
      <c r="U77" s="1069"/>
      <c r="V77" s="1069"/>
      <c r="W77" s="1069"/>
      <c r="X77" s="1069"/>
      <c r="Y77" s="1069"/>
      <c r="Z77" s="1069"/>
      <c r="AA77" s="1069"/>
      <c r="AB77" s="1069"/>
      <c r="AC77" s="1069"/>
      <c r="AD77" s="1069"/>
      <c r="AE77" s="1069"/>
      <c r="AF77" s="1069"/>
      <c r="AG77" s="1069"/>
      <c r="AH77" s="1069"/>
      <c r="AI77" s="1069"/>
      <c r="AJ77" s="1069"/>
      <c r="AK77" s="1069"/>
      <c r="AL77" s="1069"/>
      <c r="AM77" s="1069"/>
      <c r="AN77" s="1069"/>
      <c r="AO77" s="1069"/>
      <c r="AP77" s="1069"/>
      <c r="AQ77" s="1069"/>
      <c r="AR77" s="1069"/>
      <c r="AS77" s="1069"/>
      <c r="AT77" s="1069"/>
      <c r="AU77" s="1069"/>
      <c r="AV77" s="1069"/>
      <c r="AW77" s="1069"/>
      <c r="AX77" s="1069"/>
      <c r="AY77" s="1069"/>
      <c r="AZ77" s="1069"/>
      <c r="BA77" s="1069"/>
    </row>
    <row r="78" spans="1:53" ht="12.75">
      <c r="A78" s="1069"/>
      <c r="B78" s="1069"/>
      <c r="C78" s="1069"/>
      <c r="D78" s="1069"/>
      <c r="E78" s="1069"/>
      <c r="F78" s="1069"/>
      <c r="G78" s="1069"/>
      <c r="I78" s="1069"/>
      <c r="J78" s="1069"/>
      <c r="K78" s="1069"/>
      <c r="L78" s="1069"/>
      <c r="M78" s="1069"/>
      <c r="N78" s="1069"/>
      <c r="O78" s="1069"/>
      <c r="P78" s="1069"/>
      <c r="Q78" s="1069"/>
      <c r="R78" s="1069"/>
      <c r="S78" s="1069"/>
      <c r="T78" s="1069"/>
      <c r="U78" s="1069"/>
      <c r="V78" s="1069"/>
      <c r="W78" s="1069"/>
      <c r="X78" s="1069"/>
      <c r="Y78" s="1069"/>
      <c r="Z78" s="1069"/>
      <c r="AA78" s="1069"/>
      <c r="AB78" s="1069"/>
      <c r="AC78" s="1069"/>
      <c r="AD78" s="1069"/>
      <c r="AE78" s="1069"/>
      <c r="AF78" s="1069"/>
      <c r="AG78" s="1069"/>
      <c r="AH78" s="1069"/>
      <c r="AI78" s="1069"/>
      <c r="AJ78" s="1069"/>
      <c r="AK78" s="1069"/>
      <c r="AL78" s="1069"/>
      <c r="AM78" s="1069"/>
      <c r="AN78" s="1069"/>
      <c r="AO78" s="1069"/>
      <c r="AP78" s="1069"/>
      <c r="AQ78" s="1069"/>
      <c r="AR78" s="1069"/>
      <c r="AS78" s="1069"/>
      <c r="AT78" s="1069"/>
      <c r="AU78" s="1069"/>
      <c r="AV78" s="1069"/>
      <c r="AW78" s="1069"/>
      <c r="AX78" s="1069"/>
      <c r="AY78" s="1069"/>
      <c r="AZ78" s="1069"/>
      <c r="BA78" s="1069"/>
    </row>
    <row r="79" spans="1:53" ht="12.75">
      <c r="A79" s="1069"/>
      <c r="B79" s="1069"/>
      <c r="C79" s="1069"/>
      <c r="D79" s="1069"/>
      <c r="E79" s="1069"/>
      <c r="F79" s="1069"/>
      <c r="G79" s="1069"/>
      <c r="I79" s="1069"/>
      <c r="J79" s="1069"/>
      <c r="K79" s="1069"/>
      <c r="L79" s="1069"/>
      <c r="M79" s="1069"/>
      <c r="N79" s="1069"/>
      <c r="O79" s="1069"/>
      <c r="P79" s="1069"/>
      <c r="Q79" s="1069"/>
      <c r="R79" s="1069"/>
      <c r="S79" s="1069"/>
      <c r="T79" s="1069"/>
      <c r="U79" s="1069"/>
      <c r="V79" s="1069"/>
      <c r="W79" s="1069"/>
      <c r="X79" s="1069"/>
      <c r="Y79" s="1069"/>
      <c r="Z79" s="1069"/>
      <c r="AA79" s="1069"/>
      <c r="AB79" s="1069"/>
      <c r="AC79" s="1069"/>
      <c r="AD79" s="1069"/>
      <c r="AE79" s="1069"/>
      <c r="AF79" s="1069"/>
      <c r="AG79" s="1069"/>
      <c r="AH79" s="1069"/>
      <c r="AI79" s="1069"/>
      <c r="AJ79" s="1069"/>
      <c r="AK79" s="1069"/>
      <c r="AL79" s="1069"/>
      <c r="AM79" s="1069"/>
      <c r="AN79" s="1069"/>
      <c r="AO79" s="1069"/>
      <c r="AP79" s="1069"/>
      <c r="AQ79" s="1069"/>
      <c r="AR79" s="1069"/>
      <c r="AS79" s="1069"/>
      <c r="AT79" s="1069"/>
      <c r="AU79" s="1069"/>
      <c r="AV79" s="1069"/>
      <c r="AW79" s="1069"/>
      <c r="AX79" s="1069"/>
      <c r="AY79" s="1069"/>
      <c r="AZ79" s="1069"/>
      <c r="BA79" s="1069"/>
    </row>
    <row r="80" spans="1:53" ht="12.75">
      <c r="A80" s="1069"/>
      <c r="B80" s="1069"/>
      <c r="C80" s="1069"/>
      <c r="D80" s="1069"/>
      <c r="E80" s="1069"/>
      <c r="F80" s="1069"/>
      <c r="G80" s="1069"/>
      <c r="I80" s="1069"/>
      <c r="J80" s="1069"/>
      <c r="K80" s="1069"/>
      <c r="L80" s="1069"/>
      <c r="M80" s="1069"/>
      <c r="N80" s="1069"/>
      <c r="O80" s="1069"/>
      <c r="P80" s="1069"/>
      <c r="Q80" s="1069"/>
      <c r="R80" s="1069"/>
      <c r="S80" s="1069"/>
      <c r="T80" s="1069"/>
      <c r="U80" s="1069"/>
      <c r="V80" s="1069"/>
      <c r="W80" s="1069"/>
      <c r="X80" s="1069"/>
      <c r="Y80" s="1069"/>
      <c r="Z80" s="1069"/>
      <c r="AA80" s="1069"/>
      <c r="AB80" s="1069"/>
      <c r="AC80" s="1069"/>
      <c r="AD80" s="1069"/>
      <c r="AE80" s="1069"/>
      <c r="AF80" s="1069"/>
      <c r="AG80" s="1069"/>
      <c r="AH80" s="1069"/>
      <c r="AI80" s="1069"/>
      <c r="AJ80" s="1069"/>
      <c r="AK80" s="1069"/>
      <c r="AL80" s="1069"/>
      <c r="AM80" s="1069"/>
      <c r="AN80" s="1069"/>
      <c r="AO80" s="1069"/>
      <c r="AP80" s="1069"/>
      <c r="AQ80" s="1069"/>
      <c r="AR80" s="1069"/>
      <c r="AS80" s="1069"/>
      <c r="AT80" s="1069"/>
      <c r="AU80" s="1069"/>
      <c r="AV80" s="1069"/>
      <c r="AW80" s="1069"/>
      <c r="AX80" s="1069"/>
      <c r="AY80" s="1069"/>
      <c r="AZ80" s="1069"/>
      <c r="BA80" s="1069"/>
    </row>
    <row r="81" spans="1:53" ht="12.75">
      <c r="A81" s="1069"/>
      <c r="B81" s="1069"/>
      <c r="C81" s="1069"/>
      <c r="D81" s="1069"/>
      <c r="E81" s="1069"/>
      <c r="F81" s="1069"/>
      <c r="G81" s="1069"/>
      <c r="I81" s="1069"/>
      <c r="J81" s="1069"/>
      <c r="K81" s="1069"/>
      <c r="L81" s="1069"/>
      <c r="M81" s="1069"/>
      <c r="N81" s="1069"/>
      <c r="O81" s="1069"/>
      <c r="P81" s="1069"/>
      <c r="Q81" s="1069"/>
      <c r="R81" s="1069"/>
      <c r="S81" s="1069"/>
      <c r="T81" s="1069"/>
      <c r="U81" s="1069"/>
      <c r="V81" s="1069"/>
      <c r="W81" s="1069"/>
      <c r="X81" s="1069"/>
      <c r="Y81" s="1069"/>
      <c r="Z81" s="1069"/>
      <c r="AA81" s="1069"/>
      <c r="AB81" s="1069"/>
      <c r="AC81" s="1069"/>
      <c r="AD81" s="1069"/>
      <c r="AE81" s="1069"/>
      <c r="AF81" s="1069"/>
      <c r="AG81" s="1069"/>
      <c r="AH81" s="1069"/>
      <c r="AI81" s="1069"/>
      <c r="AJ81" s="1069"/>
      <c r="AK81" s="1069"/>
      <c r="AL81" s="1069"/>
      <c r="AM81" s="1069"/>
      <c r="AN81" s="1069"/>
      <c r="AO81" s="1069"/>
      <c r="AP81" s="1069"/>
      <c r="AQ81" s="1069"/>
      <c r="AR81" s="1069"/>
      <c r="AS81" s="1069"/>
      <c r="AT81" s="1069"/>
      <c r="AU81" s="1069"/>
      <c r="AV81" s="1069"/>
      <c r="AW81" s="1069"/>
      <c r="AX81" s="1069"/>
      <c r="AY81" s="1069"/>
      <c r="AZ81" s="1069"/>
      <c r="BA81" s="1069"/>
    </row>
    <row r="82" spans="1:53" ht="12.75">
      <c r="A82" s="1069"/>
      <c r="B82" s="1069"/>
      <c r="C82" s="1069"/>
      <c r="D82" s="1069"/>
      <c r="E82" s="1069"/>
      <c r="F82" s="1069"/>
      <c r="G82" s="1069"/>
      <c r="I82" s="1069"/>
      <c r="J82" s="1069"/>
      <c r="K82" s="1069"/>
      <c r="L82" s="1069"/>
      <c r="M82" s="1069"/>
      <c r="N82" s="1069"/>
      <c r="O82" s="1069"/>
      <c r="P82" s="1069"/>
      <c r="Q82" s="1069"/>
      <c r="R82" s="1069"/>
      <c r="S82" s="1069"/>
      <c r="T82" s="1069"/>
      <c r="U82" s="1069"/>
      <c r="V82" s="1069"/>
      <c r="W82" s="1069"/>
      <c r="X82" s="1069"/>
      <c r="Y82" s="1069"/>
      <c r="Z82" s="1069"/>
      <c r="AA82" s="1069"/>
      <c r="AB82" s="1069"/>
      <c r="AC82" s="1069"/>
      <c r="AD82" s="1069"/>
      <c r="AE82" s="1069"/>
      <c r="AF82" s="1069"/>
      <c r="AG82" s="1069"/>
      <c r="AH82" s="1069"/>
      <c r="AI82" s="1069"/>
      <c r="AJ82" s="1069"/>
      <c r="AK82" s="1069"/>
      <c r="AL82" s="1069"/>
      <c r="AM82" s="1069"/>
      <c r="AN82" s="1069"/>
      <c r="AO82" s="1069"/>
      <c r="AP82" s="1069"/>
      <c r="AQ82" s="1069"/>
      <c r="AR82" s="1069"/>
      <c r="AS82" s="1069"/>
      <c r="AT82" s="1069"/>
      <c r="AU82" s="1069"/>
      <c r="AV82" s="1069"/>
      <c r="AW82" s="1069"/>
      <c r="AX82" s="1069"/>
      <c r="AY82" s="1069"/>
      <c r="AZ82" s="1069"/>
      <c r="BA82" s="1069"/>
    </row>
    <row r="83" spans="1:53" ht="12.75">
      <c r="A83" s="1069"/>
      <c r="B83" s="1069"/>
      <c r="C83" s="1069"/>
      <c r="D83" s="1069"/>
      <c r="E83" s="1069"/>
      <c r="F83" s="1069"/>
      <c r="G83" s="1069"/>
      <c r="I83" s="1069"/>
      <c r="J83" s="1069"/>
      <c r="K83" s="1069"/>
      <c r="L83" s="1069"/>
      <c r="M83" s="1069"/>
      <c r="N83" s="1069"/>
      <c r="O83" s="1069"/>
      <c r="P83" s="1069"/>
      <c r="Q83" s="1069"/>
      <c r="R83" s="1069"/>
      <c r="S83" s="1069"/>
      <c r="T83" s="1069"/>
      <c r="U83" s="1069"/>
      <c r="V83" s="1069"/>
      <c r="W83" s="1069"/>
      <c r="X83" s="1069"/>
      <c r="Y83" s="1069"/>
      <c r="Z83" s="1069"/>
      <c r="AA83" s="1069"/>
      <c r="AB83" s="1069"/>
      <c r="AC83" s="1069"/>
      <c r="AD83" s="1069"/>
      <c r="AE83" s="1069"/>
      <c r="AF83" s="1069"/>
      <c r="AG83" s="1069"/>
      <c r="AH83" s="1069"/>
      <c r="AI83" s="1069"/>
      <c r="AJ83" s="1069"/>
      <c r="AK83" s="1069"/>
      <c r="AL83" s="1069"/>
      <c r="AM83" s="1069"/>
      <c r="AN83" s="1069"/>
      <c r="AO83" s="1069"/>
      <c r="AP83" s="1069"/>
      <c r="AQ83" s="1069"/>
      <c r="AR83" s="1069"/>
      <c r="AS83" s="1069"/>
      <c r="AT83" s="1069"/>
      <c r="AU83" s="1069"/>
      <c r="AV83" s="1069"/>
      <c r="AW83" s="1069"/>
      <c r="AX83" s="1069"/>
      <c r="AY83" s="1069"/>
      <c r="AZ83" s="1069"/>
      <c r="BA83" s="1069"/>
    </row>
    <row r="84" spans="1:53" ht="12.75">
      <c r="A84" s="1069"/>
      <c r="B84" s="1069"/>
      <c r="C84" s="1069"/>
      <c r="D84" s="1069"/>
      <c r="E84" s="1069"/>
      <c r="F84" s="1069"/>
      <c r="G84" s="1069"/>
      <c r="H84" s="1123"/>
      <c r="I84" s="1069"/>
      <c r="J84" s="1069"/>
      <c r="K84" s="1069"/>
      <c r="L84" s="1069"/>
      <c r="M84" s="1069"/>
      <c r="N84" s="1069"/>
      <c r="O84" s="1069"/>
      <c r="P84" s="1069"/>
      <c r="Q84" s="1069"/>
      <c r="R84" s="1069"/>
      <c r="S84" s="1069"/>
      <c r="T84" s="1069"/>
      <c r="U84" s="1069"/>
      <c r="V84" s="1069"/>
      <c r="W84" s="1069"/>
      <c r="X84" s="1069"/>
      <c r="Y84" s="1069"/>
      <c r="Z84" s="1069"/>
      <c r="AA84" s="1069"/>
      <c r="AB84" s="1069"/>
      <c r="AC84" s="1069"/>
      <c r="AD84" s="1069"/>
      <c r="AE84" s="1069"/>
      <c r="AF84" s="1069"/>
      <c r="AG84" s="1069"/>
      <c r="AH84" s="1069"/>
      <c r="AI84" s="1069"/>
      <c r="AJ84" s="1069"/>
      <c r="AK84" s="1069"/>
      <c r="AL84" s="1069"/>
      <c r="AM84" s="1069"/>
      <c r="AN84" s="1069"/>
      <c r="AO84" s="1069"/>
      <c r="AP84" s="1069"/>
      <c r="AQ84" s="1069"/>
      <c r="AR84" s="1069"/>
      <c r="AS84" s="1069"/>
      <c r="AT84" s="1069"/>
      <c r="AU84" s="1069"/>
      <c r="AV84" s="1069"/>
      <c r="AW84" s="1069"/>
      <c r="AX84" s="1069"/>
      <c r="AY84" s="1069"/>
      <c r="AZ84" s="1069"/>
      <c r="BA84" s="1069"/>
    </row>
    <row r="85" spans="1:53" ht="12.75">
      <c r="A85" s="1069"/>
      <c r="B85" s="1069"/>
      <c r="C85" s="1069"/>
      <c r="D85" s="1069"/>
      <c r="E85" s="1069"/>
      <c r="F85" s="1069"/>
      <c r="G85" s="1069"/>
      <c r="H85" s="1124"/>
      <c r="I85" s="1069"/>
      <c r="J85" s="1069"/>
      <c r="K85" s="1069"/>
      <c r="L85" s="1069"/>
      <c r="M85" s="1069"/>
      <c r="N85" s="1069"/>
      <c r="O85" s="1069"/>
      <c r="P85" s="1069"/>
      <c r="Q85" s="1069"/>
      <c r="R85" s="1069"/>
      <c r="S85" s="1069"/>
      <c r="T85" s="1069"/>
      <c r="U85" s="1069"/>
      <c r="V85" s="1069"/>
      <c r="W85" s="1069"/>
      <c r="X85" s="1069"/>
      <c r="Y85" s="1069"/>
      <c r="Z85" s="1069"/>
      <c r="AA85" s="1069"/>
      <c r="AB85" s="1069"/>
      <c r="AC85" s="1069"/>
      <c r="AD85" s="1069"/>
      <c r="AE85" s="1069"/>
      <c r="AF85" s="1069"/>
      <c r="AG85" s="1069"/>
      <c r="AH85" s="1069"/>
      <c r="AI85" s="1069"/>
      <c r="AJ85" s="1069"/>
      <c r="AK85" s="1069"/>
      <c r="AL85" s="1069"/>
      <c r="AM85" s="1069"/>
      <c r="AN85" s="1069"/>
      <c r="AO85" s="1069"/>
      <c r="AP85" s="1069"/>
      <c r="AQ85" s="1069"/>
      <c r="AR85" s="1069"/>
      <c r="AS85" s="1069"/>
      <c r="AT85" s="1069"/>
      <c r="AU85" s="1069"/>
      <c r="AV85" s="1069"/>
      <c r="AW85" s="1069"/>
      <c r="AX85" s="1069"/>
      <c r="AY85" s="1069"/>
      <c r="AZ85" s="1069"/>
      <c r="BA85" s="1069"/>
    </row>
    <row r="86" spans="1:53" ht="12.75">
      <c r="A86" s="1125"/>
      <c r="B86" s="1125"/>
      <c r="C86" s="1125"/>
      <c r="D86" s="1125"/>
      <c r="E86" s="1125"/>
      <c r="F86" s="1125"/>
      <c r="G86" s="1125"/>
      <c r="H86" s="1125"/>
      <c r="I86" s="1086"/>
      <c r="J86" s="1086"/>
      <c r="K86" s="1086"/>
      <c r="L86" s="1086"/>
      <c r="M86" s="1086"/>
      <c r="N86" s="1086"/>
      <c r="O86" s="1086"/>
      <c r="P86" s="1086"/>
      <c r="Q86" s="1086"/>
      <c r="R86" s="1086"/>
      <c r="S86" s="1086"/>
      <c r="T86" s="1086"/>
      <c r="U86" s="1086"/>
      <c r="V86" s="1086"/>
      <c r="W86" s="1086"/>
      <c r="X86" s="1086"/>
      <c r="Y86" s="1086"/>
      <c r="Z86" s="1086"/>
      <c r="AA86" s="1069"/>
      <c r="AB86" s="1069"/>
      <c r="AC86" s="1069"/>
      <c r="AD86" s="1069"/>
      <c r="AE86" s="1069"/>
      <c r="AF86" s="1069"/>
      <c r="AG86" s="1069"/>
      <c r="AH86" s="1069"/>
      <c r="AI86" s="1069"/>
      <c r="AJ86" s="1069"/>
      <c r="AK86" s="1069"/>
      <c r="AL86" s="1069"/>
      <c r="AM86" s="1069"/>
      <c r="AN86" s="1069"/>
      <c r="AO86" s="1069"/>
      <c r="AP86" s="1069"/>
      <c r="AQ86" s="1069"/>
      <c r="AR86" s="1069"/>
      <c r="AS86" s="1069"/>
      <c r="AT86" s="1069"/>
      <c r="AU86" s="1069"/>
      <c r="AV86" s="1069"/>
      <c r="AW86" s="1069"/>
      <c r="AX86" s="1069"/>
      <c r="AY86" s="1069"/>
      <c r="AZ86" s="1069"/>
      <c r="BA86" s="1069"/>
    </row>
    <row r="87" spans="1:53" ht="12.75">
      <c r="A87" s="1092"/>
      <c r="B87" s="1125"/>
      <c r="C87" s="1125"/>
      <c r="D87" s="1125"/>
      <c r="E87" s="1125"/>
      <c r="F87" s="1125"/>
      <c r="G87" s="1125"/>
      <c r="H87" s="1125"/>
      <c r="I87" s="1086"/>
      <c r="J87" s="1086"/>
      <c r="K87" s="1086"/>
      <c r="L87" s="1086"/>
      <c r="M87" s="1086"/>
      <c r="N87" s="1086"/>
      <c r="O87" s="1086"/>
      <c r="P87" s="1086"/>
      <c r="Q87" s="1086"/>
      <c r="R87" s="1086"/>
      <c r="S87" s="1086"/>
      <c r="T87" s="1086"/>
      <c r="U87" s="1086"/>
      <c r="V87" s="1086"/>
      <c r="W87" s="1086"/>
      <c r="X87" s="1086"/>
      <c r="Y87" s="1086"/>
      <c r="Z87" s="1086"/>
      <c r="AA87" s="1069"/>
      <c r="AB87" s="1069"/>
      <c r="AC87" s="1069"/>
      <c r="AD87" s="1069"/>
      <c r="AE87" s="1069"/>
      <c r="AF87" s="1069"/>
      <c r="AG87" s="1069"/>
      <c r="AH87" s="1069"/>
      <c r="AI87" s="1069"/>
      <c r="AJ87" s="1069"/>
      <c r="AK87" s="1069"/>
      <c r="AL87" s="1069"/>
      <c r="AM87" s="1069"/>
      <c r="AN87" s="1069"/>
      <c r="AO87" s="1069"/>
      <c r="AP87" s="1069"/>
      <c r="AQ87" s="1069"/>
      <c r="AR87" s="1069"/>
      <c r="AS87" s="1069"/>
      <c r="AT87" s="1069"/>
      <c r="AU87" s="1069"/>
      <c r="AV87" s="1069"/>
      <c r="AW87" s="1069"/>
      <c r="AX87" s="1069"/>
      <c r="AY87" s="1069"/>
      <c r="AZ87" s="1069"/>
      <c r="BA87" s="1069"/>
    </row>
    <row r="88" spans="1:53" ht="12.75">
      <c r="A88" s="1125"/>
      <c r="B88" s="1092"/>
      <c r="C88" s="1092"/>
      <c r="D88" s="1092"/>
      <c r="E88" s="1126"/>
      <c r="F88" s="1126"/>
      <c r="G88" s="1086"/>
      <c r="H88" s="1086"/>
      <c r="I88" s="1086"/>
      <c r="J88" s="1086"/>
      <c r="K88" s="1086"/>
      <c r="L88" s="1086"/>
      <c r="M88" s="1086"/>
      <c r="N88" s="1086"/>
      <c r="O88" s="1086"/>
      <c r="P88" s="1086"/>
      <c r="Q88" s="1086"/>
      <c r="R88" s="1086"/>
      <c r="S88" s="1086"/>
      <c r="T88" s="1086"/>
      <c r="U88" s="1086"/>
      <c r="V88" s="1086"/>
      <c r="W88" s="1086"/>
      <c r="X88" s="1086"/>
      <c r="Y88" s="1086"/>
      <c r="Z88" s="1086"/>
      <c r="AA88" s="1069"/>
      <c r="AB88" s="1069"/>
      <c r="AC88" s="1069"/>
      <c r="AD88" s="1069"/>
      <c r="AE88" s="1069"/>
      <c r="AF88" s="1069"/>
      <c r="AG88" s="1069"/>
      <c r="AH88" s="1069"/>
      <c r="AI88" s="1069"/>
      <c r="AJ88" s="1069"/>
      <c r="AK88" s="1069"/>
      <c r="AL88" s="1069"/>
      <c r="AM88" s="1069"/>
      <c r="AN88" s="1069"/>
      <c r="AO88" s="1069"/>
      <c r="AP88" s="1069"/>
      <c r="AQ88" s="1069"/>
      <c r="AR88" s="1069"/>
      <c r="AS88" s="1069"/>
      <c r="AT88" s="1069"/>
      <c r="AU88" s="1069"/>
      <c r="AV88" s="1069"/>
      <c r="AW88" s="1069"/>
      <c r="AX88" s="1069"/>
      <c r="AY88" s="1069"/>
      <c r="AZ88" s="1069"/>
      <c r="BA88" s="1069"/>
    </row>
    <row r="89" spans="1:53" ht="12.75">
      <c r="A89" s="1069"/>
      <c r="B89" s="1069"/>
      <c r="C89" s="1126"/>
      <c r="D89" s="1126"/>
      <c r="E89" s="1126"/>
      <c r="F89" s="1126"/>
      <c r="G89" s="1092"/>
      <c r="H89" s="1092"/>
      <c r="I89" s="1086"/>
      <c r="J89" s="1086"/>
      <c r="K89" s="1086"/>
      <c r="L89" s="1086"/>
      <c r="M89" s="1086"/>
      <c r="N89" s="1086"/>
      <c r="O89" s="1086"/>
      <c r="P89" s="1086"/>
      <c r="Q89" s="1086"/>
      <c r="R89" s="1086"/>
      <c r="S89" s="1086"/>
      <c r="T89" s="1086"/>
      <c r="U89" s="1086"/>
      <c r="V89" s="1086"/>
      <c r="W89" s="1086"/>
      <c r="X89" s="1086"/>
      <c r="Y89" s="1086"/>
      <c r="Z89" s="1086"/>
      <c r="AA89" s="1069"/>
      <c r="AB89" s="1069"/>
      <c r="AC89" s="1069"/>
      <c r="AD89" s="1069"/>
      <c r="AE89" s="1069"/>
      <c r="AF89" s="1069"/>
      <c r="AG89" s="1069"/>
      <c r="AH89" s="1069"/>
      <c r="AI89" s="1069"/>
      <c r="AJ89" s="1069"/>
      <c r="AK89" s="1069"/>
      <c r="AL89" s="1069"/>
      <c r="AM89" s="1069"/>
      <c r="AN89" s="1069"/>
      <c r="AO89" s="1069"/>
      <c r="AP89" s="1069"/>
      <c r="AQ89" s="1069"/>
      <c r="AR89" s="1069"/>
      <c r="AS89" s="1069"/>
      <c r="AT89" s="1069"/>
      <c r="AU89" s="1069"/>
      <c r="AV89" s="1069"/>
      <c r="AW89" s="1069"/>
      <c r="AX89" s="1069"/>
      <c r="AY89" s="1069"/>
      <c r="AZ89" s="1069"/>
      <c r="BA89" s="1069"/>
    </row>
    <row r="90" spans="1:53" ht="12.75">
      <c r="A90" s="1069"/>
      <c r="B90" s="1069"/>
      <c r="C90" s="1126"/>
      <c r="D90" s="1126"/>
      <c r="E90" s="1126"/>
      <c r="F90" s="1126"/>
      <c r="G90" s="1126"/>
      <c r="H90" s="1126"/>
      <c r="I90" s="1086"/>
      <c r="J90" s="1086"/>
      <c r="K90" s="1086"/>
      <c r="L90" s="1086"/>
      <c r="M90" s="1086"/>
      <c r="N90" s="1086"/>
      <c r="O90" s="1086"/>
      <c r="P90" s="1086"/>
      <c r="Q90" s="1086"/>
      <c r="R90" s="1086"/>
      <c r="S90" s="1086"/>
      <c r="T90" s="1086"/>
      <c r="U90" s="1086"/>
      <c r="V90" s="1086"/>
      <c r="W90" s="1086"/>
      <c r="X90" s="1086"/>
      <c r="Y90" s="1086"/>
      <c r="Z90" s="1086"/>
      <c r="AA90" s="1069"/>
      <c r="AB90" s="1069"/>
      <c r="AC90" s="1069"/>
      <c r="AD90" s="1069"/>
      <c r="AE90" s="1069"/>
      <c r="AF90" s="1069"/>
      <c r="AG90" s="1069"/>
      <c r="AH90" s="1069"/>
      <c r="AI90" s="1069"/>
      <c r="AJ90" s="1069"/>
      <c r="AK90" s="1069"/>
      <c r="AL90" s="1069"/>
      <c r="AM90" s="1069"/>
      <c r="AN90" s="1069"/>
      <c r="AO90" s="1069"/>
      <c r="AP90" s="1069"/>
      <c r="AQ90" s="1069"/>
      <c r="AR90" s="1069"/>
      <c r="AS90" s="1069"/>
      <c r="AT90" s="1069"/>
      <c r="AU90" s="1069"/>
      <c r="AV90" s="1069"/>
      <c r="AW90" s="1069"/>
      <c r="AX90" s="1069"/>
      <c r="AY90" s="1069"/>
      <c r="AZ90" s="1069"/>
      <c r="BA90" s="1069"/>
    </row>
    <row r="91" spans="1:53" ht="12.75">
      <c r="A91" s="1069"/>
      <c r="B91" s="1069"/>
      <c r="C91" s="1126"/>
      <c r="D91" s="1126"/>
      <c r="E91" s="1126"/>
      <c r="F91" s="1126"/>
      <c r="G91" s="1126"/>
      <c r="H91" s="1126"/>
      <c r="I91" s="1086"/>
      <c r="J91" s="1086"/>
      <c r="K91" s="1086"/>
      <c r="L91" s="1086"/>
      <c r="M91" s="1086"/>
      <c r="N91" s="1086"/>
      <c r="O91" s="1086"/>
      <c r="P91" s="1086"/>
      <c r="Q91" s="1086"/>
      <c r="R91" s="1086"/>
      <c r="S91" s="1086"/>
      <c r="T91" s="1086"/>
      <c r="U91" s="1086"/>
      <c r="V91" s="1086"/>
      <c r="W91" s="1086"/>
      <c r="X91" s="1086"/>
      <c r="Y91" s="1086"/>
      <c r="Z91" s="1086"/>
      <c r="AA91" s="1069"/>
      <c r="AB91" s="1069"/>
      <c r="AC91" s="1069"/>
      <c r="AD91" s="1069"/>
      <c r="AE91" s="1069"/>
      <c r="AF91" s="1069"/>
      <c r="AG91" s="1069"/>
      <c r="AH91" s="1069"/>
      <c r="AI91" s="1069"/>
      <c r="AJ91" s="1069"/>
      <c r="AK91" s="1069"/>
      <c r="AL91" s="1069"/>
      <c r="AM91" s="1069"/>
      <c r="AN91" s="1069"/>
      <c r="AO91" s="1069"/>
      <c r="AP91" s="1069"/>
      <c r="AQ91" s="1069"/>
      <c r="AR91" s="1069"/>
      <c r="AS91" s="1069"/>
      <c r="AT91" s="1069"/>
      <c r="AU91" s="1069"/>
      <c r="AV91" s="1069"/>
      <c r="AW91" s="1069"/>
      <c r="AX91" s="1069"/>
      <c r="AY91" s="1069"/>
      <c r="AZ91" s="1069"/>
      <c r="BA91" s="1069"/>
    </row>
    <row r="92" spans="1:53" ht="12.75">
      <c r="A92" s="1069"/>
      <c r="B92" s="1069"/>
      <c r="C92" s="1069"/>
      <c r="D92" s="1069"/>
      <c r="E92" s="1069"/>
      <c r="F92" s="1069"/>
      <c r="G92" s="1069"/>
      <c r="I92" s="1086"/>
      <c r="J92" s="1086"/>
      <c r="K92" s="1086"/>
      <c r="L92" s="1086"/>
      <c r="M92" s="1086"/>
      <c r="N92" s="1086"/>
      <c r="O92" s="1086"/>
      <c r="P92" s="1086"/>
      <c r="Q92" s="1086"/>
      <c r="R92" s="1086"/>
      <c r="S92" s="1086"/>
      <c r="T92" s="1086"/>
      <c r="U92" s="1086"/>
      <c r="V92" s="1086"/>
      <c r="W92" s="1086"/>
      <c r="X92" s="1086"/>
      <c r="Y92" s="1086"/>
      <c r="Z92" s="1086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069"/>
      <c r="AL92" s="1069"/>
      <c r="AM92" s="1069"/>
      <c r="AN92" s="1069"/>
      <c r="AO92" s="1069"/>
      <c r="AP92" s="1069"/>
      <c r="AQ92" s="1069"/>
      <c r="AR92" s="1069"/>
      <c r="AS92" s="1069"/>
      <c r="AT92" s="1069"/>
      <c r="AU92" s="1069"/>
      <c r="AV92" s="1069"/>
      <c r="AW92" s="1069"/>
      <c r="AX92" s="1069"/>
      <c r="AY92" s="1069"/>
      <c r="AZ92" s="1069"/>
      <c r="BA92" s="1069"/>
    </row>
    <row r="93" spans="1:53" ht="12.75">
      <c r="A93" s="1069"/>
      <c r="B93" s="1069"/>
      <c r="C93" s="1069"/>
      <c r="D93" s="1069"/>
      <c r="E93" s="1069"/>
      <c r="F93" s="1069"/>
      <c r="G93" s="1069"/>
      <c r="I93" s="1086"/>
      <c r="J93" s="1086"/>
      <c r="K93" s="1086"/>
      <c r="L93" s="1086"/>
      <c r="M93" s="1086"/>
      <c r="N93" s="1086"/>
      <c r="O93" s="1086"/>
      <c r="P93" s="1086"/>
      <c r="Q93" s="1086"/>
      <c r="R93" s="1086"/>
      <c r="S93" s="1086"/>
      <c r="T93" s="1086"/>
      <c r="U93" s="1086"/>
      <c r="V93" s="1086"/>
      <c r="W93" s="1086"/>
      <c r="X93" s="1086"/>
      <c r="Y93" s="1086"/>
      <c r="Z93" s="1086"/>
      <c r="AA93" s="1069"/>
      <c r="AB93" s="1069"/>
      <c r="AC93" s="1069"/>
      <c r="AD93" s="1069"/>
      <c r="AE93" s="1069"/>
      <c r="AF93" s="1069"/>
      <c r="AG93" s="1069"/>
      <c r="AH93" s="1069"/>
      <c r="AI93" s="1069"/>
      <c r="AJ93" s="1069"/>
      <c r="AK93" s="1069"/>
      <c r="AL93" s="1069"/>
      <c r="AM93" s="1069"/>
      <c r="AN93" s="1069"/>
      <c r="AO93" s="1069"/>
      <c r="AP93" s="1069"/>
      <c r="AQ93" s="1069"/>
      <c r="AR93" s="1069"/>
      <c r="AS93" s="1069"/>
      <c r="AT93" s="1069"/>
      <c r="AU93" s="1069"/>
      <c r="AV93" s="1069"/>
      <c r="AW93" s="1069"/>
      <c r="AX93" s="1069"/>
      <c r="AY93" s="1069"/>
      <c r="AZ93" s="1069"/>
      <c r="BA93" s="1069"/>
    </row>
    <row r="94" spans="1:53" ht="12.75">
      <c r="A94" s="1069"/>
      <c r="B94" s="1069"/>
      <c r="C94" s="1069"/>
      <c r="D94" s="1069"/>
      <c r="E94" s="1069"/>
      <c r="F94" s="1069"/>
      <c r="G94" s="1069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6"/>
      <c r="T94" s="1086"/>
      <c r="U94" s="1086"/>
      <c r="V94" s="1086"/>
      <c r="W94" s="1086"/>
      <c r="X94" s="1086"/>
      <c r="Y94" s="1086"/>
      <c r="Z94" s="1086"/>
      <c r="AA94" s="1069"/>
      <c r="AB94" s="1069"/>
      <c r="AC94" s="1069"/>
      <c r="AD94" s="1069"/>
      <c r="AE94" s="1069"/>
      <c r="AF94" s="1069"/>
      <c r="AG94" s="1069"/>
      <c r="AH94" s="1069"/>
      <c r="AI94" s="1069"/>
      <c r="AJ94" s="1069"/>
      <c r="AK94" s="1069"/>
      <c r="AL94" s="1069"/>
      <c r="AM94" s="1069"/>
      <c r="AN94" s="1069"/>
      <c r="AO94" s="1069"/>
      <c r="AP94" s="1069"/>
      <c r="AQ94" s="1069"/>
      <c r="AR94" s="1069"/>
      <c r="AS94" s="1069"/>
      <c r="AT94" s="1069"/>
      <c r="AU94" s="1069"/>
      <c r="AV94" s="1069"/>
      <c r="AW94" s="1069"/>
      <c r="AX94" s="1069"/>
      <c r="AY94" s="1069"/>
      <c r="AZ94" s="1069"/>
      <c r="BA94" s="1069"/>
    </row>
    <row r="95" spans="1:53" ht="12.75">
      <c r="A95" s="1069"/>
      <c r="B95" s="1069"/>
      <c r="C95" s="1069"/>
      <c r="D95" s="1069"/>
      <c r="E95" s="1069"/>
      <c r="F95" s="1069"/>
      <c r="G95" s="1069"/>
      <c r="I95" s="1086"/>
      <c r="J95" s="1086"/>
      <c r="K95" s="1086"/>
      <c r="L95" s="1086"/>
      <c r="M95" s="1086"/>
      <c r="N95" s="1086"/>
      <c r="O95" s="1086"/>
      <c r="P95" s="1086"/>
      <c r="Q95" s="1086"/>
      <c r="R95" s="1086"/>
      <c r="S95" s="1086"/>
      <c r="T95" s="1086"/>
      <c r="U95" s="1086"/>
      <c r="V95" s="1086"/>
      <c r="W95" s="1086"/>
      <c r="X95" s="1086"/>
      <c r="Y95" s="1086"/>
      <c r="Z95" s="1086"/>
      <c r="AA95" s="1069"/>
      <c r="AB95" s="1069"/>
      <c r="AC95" s="1069"/>
      <c r="AD95" s="1069"/>
      <c r="AE95" s="1069"/>
      <c r="AF95" s="1069"/>
      <c r="AG95" s="1069"/>
      <c r="AH95" s="1069"/>
      <c r="AI95" s="1069"/>
      <c r="AJ95" s="1069"/>
      <c r="AK95" s="1069"/>
      <c r="AL95" s="1069"/>
      <c r="AM95" s="1069"/>
      <c r="AN95" s="1069"/>
      <c r="AO95" s="1069"/>
      <c r="AP95" s="1069"/>
      <c r="AQ95" s="1069"/>
      <c r="AR95" s="1069"/>
      <c r="AS95" s="1069"/>
      <c r="AT95" s="1069"/>
      <c r="AU95" s="1069"/>
      <c r="AV95" s="1069"/>
      <c r="AW95" s="1069"/>
      <c r="AX95" s="1069"/>
      <c r="AY95" s="1069"/>
      <c r="AZ95" s="1069"/>
      <c r="BA95" s="1069"/>
    </row>
    <row r="96" spans="1:53" ht="12.75">
      <c r="A96" s="1069"/>
      <c r="B96" s="1069"/>
      <c r="C96" s="1069"/>
      <c r="D96" s="1069"/>
      <c r="E96" s="1069"/>
      <c r="F96" s="1069"/>
      <c r="G96" s="1069"/>
      <c r="I96" s="1086"/>
      <c r="J96" s="1086"/>
      <c r="K96" s="1086"/>
      <c r="L96" s="1086"/>
      <c r="M96" s="1086"/>
      <c r="N96" s="1086"/>
      <c r="O96" s="1086"/>
      <c r="P96" s="1086"/>
      <c r="Q96" s="1086"/>
      <c r="R96" s="1086"/>
      <c r="S96" s="1086"/>
      <c r="T96" s="1086"/>
      <c r="U96" s="1086"/>
      <c r="V96" s="1086"/>
      <c r="W96" s="1086"/>
      <c r="X96" s="1086"/>
      <c r="Y96" s="1086"/>
      <c r="Z96" s="1086"/>
      <c r="AA96" s="1069"/>
      <c r="AB96" s="1069"/>
      <c r="AC96" s="1069"/>
      <c r="AD96" s="1069"/>
      <c r="AE96" s="1069"/>
      <c r="AF96" s="1069"/>
      <c r="AG96" s="1069"/>
      <c r="AH96" s="1069"/>
      <c r="AI96" s="1069"/>
      <c r="AJ96" s="1069"/>
      <c r="AK96" s="1069"/>
      <c r="AL96" s="1069"/>
      <c r="AM96" s="1069"/>
      <c r="AN96" s="1069"/>
      <c r="AO96" s="1069"/>
      <c r="AP96" s="1069"/>
      <c r="AQ96" s="1069"/>
      <c r="AR96" s="1069"/>
      <c r="AS96" s="1069"/>
      <c r="AT96" s="1069"/>
      <c r="AU96" s="1069"/>
      <c r="AV96" s="1069"/>
      <c r="AW96" s="1069"/>
      <c r="AX96" s="1069"/>
      <c r="AY96" s="1069"/>
      <c r="AZ96" s="1069"/>
      <c r="BA96" s="1069"/>
    </row>
    <row r="97" spans="1:53" ht="12.75">
      <c r="A97" s="1069"/>
      <c r="B97" s="1069"/>
      <c r="C97" s="1069"/>
      <c r="D97" s="1069"/>
      <c r="E97" s="1069"/>
      <c r="F97" s="1069"/>
      <c r="G97" s="1069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6"/>
      <c r="T97" s="1086"/>
      <c r="U97" s="1086"/>
      <c r="V97" s="1086"/>
      <c r="W97" s="1086"/>
      <c r="X97" s="1086"/>
      <c r="Y97" s="1086"/>
      <c r="Z97" s="1086"/>
      <c r="AA97" s="1069"/>
      <c r="AB97" s="1069"/>
      <c r="AC97" s="1069"/>
      <c r="AD97" s="1069"/>
      <c r="AE97" s="1069"/>
      <c r="AF97" s="1069"/>
      <c r="AG97" s="1069"/>
      <c r="AH97" s="1069"/>
      <c r="AI97" s="1069"/>
      <c r="AJ97" s="1069"/>
      <c r="AK97" s="1069"/>
      <c r="AL97" s="1069"/>
      <c r="AM97" s="1069"/>
      <c r="AN97" s="1069"/>
      <c r="AO97" s="1069"/>
      <c r="AP97" s="1069"/>
      <c r="AQ97" s="1069"/>
      <c r="AR97" s="1069"/>
      <c r="AS97" s="1069"/>
      <c r="AT97" s="1069"/>
      <c r="AU97" s="1069"/>
      <c r="AV97" s="1069"/>
      <c r="AW97" s="1069"/>
      <c r="AX97" s="1069"/>
      <c r="AY97" s="1069"/>
      <c r="AZ97" s="1069"/>
      <c r="BA97" s="1069"/>
    </row>
    <row r="98" spans="1:53" ht="12.75">
      <c r="A98" s="1069"/>
      <c r="B98" s="1069"/>
      <c r="C98" s="1069"/>
      <c r="D98" s="1069"/>
      <c r="E98" s="1069"/>
      <c r="F98" s="1069"/>
      <c r="G98" s="1069"/>
      <c r="I98" s="1086"/>
      <c r="J98" s="1086"/>
      <c r="K98" s="1086"/>
      <c r="L98" s="1086"/>
      <c r="M98" s="1086"/>
      <c r="N98" s="1086"/>
      <c r="O98" s="1086"/>
      <c r="P98" s="1086"/>
      <c r="Q98" s="1086"/>
      <c r="R98" s="1086"/>
      <c r="S98" s="1086"/>
      <c r="T98" s="1086"/>
      <c r="U98" s="1086"/>
      <c r="V98" s="1086"/>
      <c r="W98" s="1086"/>
      <c r="X98" s="1086"/>
      <c r="Y98" s="1086"/>
      <c r="Z98" s="1086"/>
      <c r="AA98" s="1069"/>
      <c r="AB98" s="1069"/>
      <c r="AC98" s="1069"/>
      <c r="AD98" s="1069"/>
      <c r="AE98" s="1069"/>
      <c r="AF98" s="1069"/>
      <c r="AG98" s="1069"/>
      <c r="AH98" s="1069"/>
      <c r="AI98" s="1069"/>
      <c r="AJ98" s="1069"/>
      <c r="AK98" s="1069"/>
      <c r="AL98" s="1069"/>
      <c r="AM98" s="1069"/>
      <c r="AN98" s="1069"/>
      <c r="AO98" s="1069"/>
      <c r="AP98" s="1069"/>
      <c r="AQ98" s="1069"/>
      <c r="AR98" s="1069"/>
      <c r="AS98" s="1069"/>
      <c r="AT98" s="1069"/>
      <c r="AU98" s="1069"/>
      <c r="AV98" s="1069"/>
      <c r="AW98" s="1069"/>
      <c r="AX98" s="1069"/>
      <c r="AY98" s="1069"/>
      <c r="AZ98" s="1069"/>
      <c r="BA98" s="1069"/>
    </row>
    <row r="99" spans="1:53" ht="12.75">
      <c r="A99" s="1069"/>
      <c r="B99" s="1069"/>
      <c r="C99" s="1069"/>
      <c r="D99" s="1069"/>
      <c r="E99" s="1069"/>
      <c r="F99" s="1069"/>
      <c r="G99" s="1069"/>
      <c r="I99" s="1086"/>
      <c r="J99" s="1086"/>
      <c r="K99" s="1086"/>
      <c r="L99" s="1086"/>
      <c r="M99" s="1086"/>
      <c r="N99" s="1086"/>
      <c r="O99" s="1086"/>
      <c r="P99" s="1086"/>
      <c r="Q99" s="1086"/>
      <c r="R99" s="1086"/>
      <c r="S99" s="1086"/>
      <c r="T99" s="1086"/>
      <c r="U99" s="1086"/>
      <c r="V99" s="1086"/>
      <c r="W99" s="1086"/>
      <c r="X99" s="1086"/>
      <c r="Y99" s="1086"/>
      <c r="Z99" s="1086"/>
      <c r="AA99" s="1069"/>
      <c r="AB99" s="1069"/>
      <c r="AC99" s="1069"/>
      <c r="AD99" s="1069"/>
      <c r="AE99" s="1069"/>
      <c r="AF99" s="1069"/>
      <c r="AG99" s="1069"/>
      <c r="AH99" s="1069"/>
      <c r="AI99" s="1069"/>
      <c r="AJ99" s="1069"/>
      <c r="AK99" s="1069"/>
      <c r="AL99" s="1069"/>
      <c r="AM99" s="1069"/>
      <c r="AN99" s="1069"/>
      <c r="AO99" s="1069"/>
      <c r="AP99" s="1069"/>
      <c r="AQ99" s="1069"/>
      <c r="AR99" s="1069"/>
      <c r="AS99" s="1069"/>
      <c r="AT99" s="1069"/>
      <c r="AU99" s="1069"/>
      <c r="AV99" s="1069"/>
      <c r="AW99" s="1069"/>
      <c r="AX99" s="1069"/>
      <c r="AY99" s="1069"/>
      <c r="AZ99" s="1069"/>
      <c r="BA99" s="1069"/>
    </row>
    <row r="100" spans="1:53" ht="12.75">
      <c r="A100" s="1069"/>
      <c r="B100" s="1069"/>
      <c r="C100" s="1069"/>
      <c r="D100" s="1069"/>
      <c r="E100" s="1069"/>
      <c r="F100" s="1069"/>
      <c r="G100" s="1069"/>
      <c r="I100" s="1086"/>
      <c r="J100" s="1086"/>
      <c r="K100" s="1086"/>
      <c r="L100" s="1086"/>
      <c r="M100" s="1086"/>
      <c r="N100" s="1086"/>
      <c r="O100" s="1086"/>
      <c r="P100" s="1086"/>
      <c r="Q100" s="1086"/>
      <c r="R100" s="1086"/>
      <c r="S100" s="1086"/>
      <c r="T100" s="1086"/>
      <c r="U100" s="1086"/>
      <c r="V100" s="1086"/>
      <c r="W100" s="1086"/>
      <c r="X100" s="1086"/>
      <c r="Y100" s="1086"/>
      <c r="Z100" s="1086"/>
      <c r="AA100" s="1069"/>
      <c r="AB100" s="1069"/>
      <c r="AC100" s="1069"/>
      <c r="AD100" s="1069"/>
      <c r="AE100" s="1069"/>
      <c r="AF100" s="1069"/>
      <c r="AG100" s="1069"/>
      <c r="AH100" s="1069"/>
      <c r="AI100" s="1069"/>
      <c r="AJ100" s="1069"/>
      <c r="AK100" s="1069"/>
      <c r="AL100" s="1069"/>
      <c r="AM100" s="1069"/>
      <c r="AN100" s="1069"/>
      <c r="AO100" s="1069"/>
      <c r="AP100" s="1069"/>
      <c r="AQ100" s="1069"/>
      <c r="AR100" s="1069"/>
      <c r="AS100" s="1069"/>
      <c r="AT100" s="1069"/>
      <c r="AU100" s="1069"/>
      <c r="AV100" s="1069"/>
      <c r="AW100" s="1069"/>
      <c r="AX100" s="1069"/>
      <c r="AY100" s="1069"/>
      <c r="AZ100" s="1069"/>
      <c r="BA100" s="1069"/>
    </row>
    <row r="101" spans="1:53" ht="12.75">
      <c r="A101" s="1069"/>
      <c r="B101" s="1069"/>
      <c r="C101" s="1069"/>
      <c r="D101" s="1069"/>
      <c r="E101" s="1069"/>
      <c r="F101" s="1069"/>
      <c r="G101" s="1069"/>
      <c r="I101" s="1086"/>
      <c r="J101" s="1086"/>
      <c r="K101" s="1086"/>
      <c r="L101" s="1086"/>
      <c r="M101" s="1086"/>
      <c r="N101" s="1086"/>
      <c r="O101" s="1086"/>
      <c r="P101" s="1086"/>
      <c r="Q101" s="1086"/>
      <c r="R101" s="1086"/>
      <c r="S101" s="1086"/>
      <c r="T101" s="1086"/>
      <c r="U101" s="1086"/>
      <c r="V101" s="1086"/>
      <c r="W101" s="1086"/>
      <c r="X101" s="1086"/>
      <c r="Y101" s="1086"/>
      <c r="Z101" s="1086"/>
      <c r="AA101" s="1069"/>
      <c r="AB101" s="1069"/>
      <c r="AC101" s="1069"/>
      <c r="AD101" s="1069"/>
      <c r="AE101" s="1069"/>
      <c r="AF101" s="1069"/>
      <c r="AG101" s="1069"/>
      <c r="AH101" s="1069"/>
      <c r="AI101" s="1069"/>
      <c r="AJ101" s="1069"/>
      <c r="AK101" s="1069"/>
      <c r="AL101" s="1069"/>
      <c r="AM101" s="1069"/>
      <c r="AN101" s="1069"/>
      <c r="AO101" s="1069"/>
      <c r="AP101" s="1069"/>
      <c r="AQ101" s="1069"/>
      <c r="AR101" s="1069"/>
      <c r="AS101" s="1069"/>
      <c r="AT101" s="1069"/>
      <c r="AU101" s="1069"/>
      <c r="AV101" s="1069"/>
      <c r="AW101" s="1069"/>
      <c r="AX101" s="1069"/>
      <c r="AY101" s="1069"/>
      <c r="AZ101" s="1069"/>
      <c r="BA101" s="1069"/>
    </row>
    <row r="102" spans="1:53" ht="12.75">
      <c r="A102" s="1069"/>
      <c r="B102" s="1069"/>
      <c r="C102" s="1069"/>
      <c r="D102" s="1069"/>
      <c r="E102" s="1069"/>
      <c r="F102" s="1069"/>
      <c r="G102" s="1069"/>
      <c r="I102" s="1086"/>
      <c r="J102" s="1086"/>
      <c r="K102" s="1086"/>
      <c r="L102" s="1086"/>
      <c r="M102" s="1086"/>
      <c r="N102" s="1086"/>
      <c r="O102" s="1086"/>
      <c r="P102" s="1086"/>
      <c r="Q102" s="1086"/>
      <c r="R102" s="1086"/>
      <c r="S102" s="1086"/>
      <c r="T102" s="1086"/>
      <c r="U102" s="1086"/>
      <c r="V102" s="1086"/>
      <c r="W102" s="1086"/>
      <c r="X102" s="1086"/>
      <c r="Y102" s="1086"/>
      <c r="Z102" s="1086"/>
      <c r="AA102" s="1069"/>
      <c r="AB102" s="1069"/>
      <c r="AC102" s="1069"/>
      <c r="AD102" s="1069"/>
      <c r="AE102" s="1069"/>
      <c r="AF102" s="1069"/>
      <c r="AG102" s="1069"/>
      <c r="AH102" s="1069"/>
      <c r="AI102" s="1069"/>
      <c r="AJ102" s="1069"/>
      <c r="AK102" s="1069"/>
      <c r="AL102" s="1069"/>
      <c r="AM102" s="1069"/>
      <c r="AN102" s="1069"/>
      <c r="AO102" s="1069"/>
      <c r="AP102" s="1069"/>
      <c r="AQ102" s="1069"/>
      <c r="AR102" s="1069"/>
      <c r="AS102" s="1069"/>
      <c r="AT102" s="1069"/>
      <c r="AU102" s="1069"/>
      <c r="AV102" s="1069"/>
      <c r="AW102" s="1069"/>
      <c r="AX102" s="1069"/>
      <c r="AY102" s="1069"/>
      <c r="AZ102" s="1069"/>
      <c r="BA102" s="1069"/>
    </row>
    <row r="103" spans="1:53" ht="12.75">
      <c r="A103" s="1069"/>
      <c r="B103" s="1069"/>
      <c r="C103" s="1069"/>
      <c r="D103" s="1069"/>
      <c r="E103" s="1069"/>
      <c r="F103" s="1069"/>
      <c r="G103" s="1069"/>
      <c r="I103" s="1086"/>
      <c r="J103" s="1086"/>
      <c r="K103" s="1086"/>
      <c r="L103" s="1086"/>
      <c r="M103" s="1086"/>
      <c r="N103" s="1086"/>
      <c r="O103" s="1086"/>
      <c r="P103" s="1086"/>
      <c r="Q103" s="1086"/>
      <c r="R103" s="1086"/>
      <c r="S103" s="1086"/>
      <c r="T103" s="1086"/>
      <c r="U103" s="1086"/>
      <c r="V103" s="1086"/>
      <c r="W103" s="1086"/>
      <c r="X103" s="1086"/>
      <c r="Y103" s="1086"/>
      <c r="Z103" s="1086"/>
      <c r="AA103" s="1069"/>
      <c r="AB103" s="1069"/>
      <c r="AC103" s="1069"/>
      <c r="AD103" s="1069"/>
      <c r="AE103" s="1069"/>
      <c r="AF103" s="1069"/>
      <c r="AG103" s="1069"/>
      <c r="AH103" s="1069"/>
      <c r="AI103" s="1069"/>
      <c r="AJ103" s="1069"/>
      <c r="AK103" s="1069"/>
      <c r="AL103" s="1069"/>
      <c r="AM103" s="1069"/>
      <c r="AN103" s="1069"/>
      <c r="AO103" s="1069"/>
      <c r="AP103" s="1069"/>
      <c r="AQ103" s="1069"/>
      <c r="AR103" s="1069"/>
      <c r="AS103" s="1069"/>
      <c r="AT103" s="1069"/>
      <c r="AU103" s="1069"/>
      <c r="AV103" s="1069"/>
      <c r="AW103" s="1069"/>
      <c r="AX103" s="1069"/>
      <c r="AY103" s="1069"/>
      <c r="AZ103" s="1069"/>
      <c r="BA103" s="1069"/>
    </row>
    <row r="104" spans="1:53" ht="12.75">
      <c r="A104" s="1069"/>
      <c r="B104" s="1069"/>
      <c r="C104" s="1069"/>
      <c r="D104" s="1069"/>
      <c r="E104" s="1069"/>
      <c r="F104" s="1069"/>
      <c r="G104" s="1069"/>
      <c r="I104" s="1086"/>
      <c r="J104" s="1086"/>
      <c r="K104" s="1086"/>
      <c r="L104" s="1086"/>
      <c r="M104" s="1086"/>
      <c r="N104" s="1086"/>
      <c r="O104" s="1086"/>
      <c r="P104" s="1086"/>
      <c r="Q104" s="1086"/>
      <c r="R104" s="1086"/>
      <c r="S104" s="1086"/>
      <c r="T104" s="1086"/>
      <c r="U104" s="1086"/>
      <c r="V104" s="1086"/>
      <c r="W104" s="1086"/>
      <c r="X104" s="1086"/>
      <c r="Y104" s="1086"/>
      <c r="Z104" s="1086"/>
      <c r="AA104" s="1069"/>
      <c r="AB104" s="1069"/>
      <c r="AC104" s="1069"/>
      <c r="AD104" s="1069"/>
      <c r="AE104" s="1069"/>
      <c r="AF104" s="1069"/>
      <c r="AG104" s="1069"/>
      <c r="AH104" s="1069"/>
      <c r="AI104" s="1069"/>
      <c r="AJ104" s="1069"/>
      <c r="AK104" s="1069"/>
      <c r="AL104" s="1069"/>
      <c r="AM104" s="1069"/>
      <c r="AN104" s="1069"/>
      <c r="AO104" s="1069"/>
      <c r="AP104" s="1069"/>
      <c r="AQ104" s="1069"/>
      <c r="AR104" s="1069"/>
      <c r="AS104" s="1069"/>
      <c r="AT104" s="1069"/>
      <c r="AU104" s="1069"/>
      <c r="AV104" s="1069"/>
      <c r="AW104" s="1069"/>
      <c r="AX104" s="1069"/>
      <c r="AY104" s="1069"/>
      <c r="AZ104" s="1069"/>
      <c r="BA104" s="1069"/>
    </row>
    <row r="105" spans="1:53" ht="12.75">
      <c r="A105" s="1069"/>
      <c r="B105" s="1069"/>
      <c r="C105" s="1069"/>
      <c r="D105" s="1069"/>
      <c r="E105" s="1069"/>
      <c r="F105" s="1069"/>
      <c r="G105" s="1069"/>
      <c r="I105" s="1086"/>
      <c r="J105" s="1086"/>
      <c r="K105" s="1086"/>
      <c r="L105" s="1086"/>
      <c r="M105" s="1086"/>
      <c r="N105" s="1086"/>
      <c r="O105" s="1086"/>
      <c r="P105" s="1086"/>
      <c r="Q105" s="1086"/>
      <c r="R105" s="1086"/>
      <c r="S105" s="1086"/>
      <c r="T105" s="1086"/>
      <c r="U105" s="1086"/>
      <c r="V105" s="1086"/>
      <c r="W105" s="1086"/>
      <c r="X105" s="1086"/>
      <c r="Y105" s="1086"/>
      <c r="Z105" s="1086"/>
      <c r="AA105" s="1069"/>
      <c r="AB105" s="1069"/>
      <c r="AC105" s="1069"/>
      <c r="AD105" s="1069"/>
      <c r="AE105" s="1069"/>
      <c r="AF105" s="1069"/>
      <c r="AG105" s="1069"/>
      <c r="AH105" s="1069"/>
      <c r="AI105" s="1069"/>
      <c r="AJ105" s="1069"/>
      <c r="AK105" s="1069"/>
      <c r="AL105" s="1069"/>
      <c r="AM105" s="1069"/>
      <c r="AN105" s="1069"/>
      <c r="AO105" s="1069"/>
      <c r="AP105" s="1069"/>
      <c r="AQ105" s="1069"/>
      <c r="AR105" s="1069"/>
      <c r="AS105" s="1069"/>
      <c r="AT105" s="1069"/>
      <c r="AU105" s="1069"/>
      <c r="AV105" s="1069"/>
      <c r="AW105" s="1069"/>
      <c r="AX105" s="1069"/>
      <c r="AY105" s="1069"/>
      <c r="AZ105" s="1069"/>
      <c r="BA105" s="1069"/>
    </row>
    <row r="106" spans="1:53" ht="12.75">
      <c r="A106" s="1069"/>
      <c r="B106" s="1069"/>
      <c r="C106" s="1069"/>
      <c r="D106" s="1069"/>
      <c r="E106" s="1069"/>
      <c r="F106" s="1069"/>
      <c r="G106" s="1069"/>
      <c r="I106" s="1086"/>
      <c r="J106" s="1086"/>
      <c r="K106" s="1086"/>
      <c r="L106" s="1086"/>
      <c r="M106" s="1086"/>
      <c r="N106" s="1086"/>
      <c r="O106" s="1086"/>
      <c r="P106" s="1086"/>
      <c r="Q106" s="1086"/>
      <c r="R106" s="1086"/>
      <c r="S106" s="1086"/>
      <c r="T106" s="1086"/>
      <c r="U106" s="1086"/>
      <c r="V106" s="1086"/>
      <c r="W106" s="1086"/>
      <c r="X106" s="1086"/>
      <c r="Y106" s="1086"/>
      <c r="Z106" s="1086"/>
      <c r="AA106" s="1069"/>
      <c r="AB106" s="1069"/>
      <c r="AC106" s="1069"/>
      <c r="AD106" s="1069"/>
      <c r="AE106" s="1069"/>
      <c r="AF106" s="1069"/>
      <c r="AG106" s="1069"/>
      <c r="AH106" s="1069"/>
      <c r="AI106" s="1069"/>
      <c r="AJ106" s="1069"/>
      <c r="AK106" s="1069"/>
      <c r="AL106" s="1069"/>
      <c r="AM106" s="1069"/>
      <c r="AN106" s="1069"/>
      <c r="AO106" s="1069"/>
      <c r="AP106" s="1069"/>
      <c r="AQ106" s="1069"/>
      <c r="AR106" s="1069"/>
      <c r="AS106" s="1069"/>
      <c r="AT106" s="1069"/>
      <c r="AU106" s="1069"/>
      <c r="AV106" s="1069"/>
      <c r="AW106" s="1069"/>
      <c r="AX106" s="1069"/>
      <c r="AY106" s="1069"/>
      <c r="AZ106" s="1069"/>
      <c r="BA106" s="1069"/>
    </row>
    <row r="107" spans="1:53" ht="12.75">
      <c r="A107" s="1069"/>
      <c r="B107" s="1069"/>
      <c r="C107" s="1069"/>
      <c r="D107" s="1069"/>
      <c r="E107" s="1069"/>
      <c r="F107" s="1069"/>
      <c r="G107" s="1069"/>
      <c r="I107" s="1086"/>
      <c r="J107" s="1086"/>
      <c r="K107" s="1086"/>
      <c r="L107" s="1086"/>
      <c r="M107" s="1086"/>
      <c r="N107" s="1086"/>
      <c r="O107" s="1086"/>
      <c r="P107" s="1086"/>
      <c r="Q107" s="1086"/>
      <c r="R107" s="1086"/>
      <c r="S107" s="1086"/>
      <c r="T107" s="1086"/>
      <c r="U107" s="1086"/>
      <c r="V107" s="1086"/>
      <c r="W107" s="1086"/>
      <c r="X107" s="1086"/>
      <c r="Y107" s="1086"/>
      <c r="Z107" s="1086"/>
      <c r="AA107" s="1069"/>
      <c r="AB107" s="1069"/>
      <c r="AC107" s="1069"/>
      <c r="AD107" s="1069"/>
      <c r="AE107" s="1069"/>
      <c r="AF107" s="1069"/>
      <c r="AG107" s="1069"/>
      <c r="AH107" s="1069"/>
      <c r="AI107" s="1069"/>
      <c r="AJ107" s="1069"/>
      <c r="AK107" s="1069"/>
      <c r="AL107" s="1069"/>
      <c r="AM107" s="1069"/>
      <c r="AN107" s="1069"/>
      <c r="AO107" s="1069"/>
      <c r="AP107" s="1069"/>
      <c r="AQ107" s="1069"/>
      <c r="AR107" s="1069"/>
      <c r="AS107" s="1069"/>
      <c r="AT107" s="1069"/>
      <c r="AU107" s="1069"/>
      <c r="AV107" s="1069"/>
      <c r="AW107" s="1069"/>
      <c r="AX107" s="1069"/>
      <c r="AY107" s="1069"/>
      <c r="AZ107" s="1069"/>
      <c r="BA107" s="1069"/>
    </row>
    <row r="108" spans="1:53" ht="12.75">
      <c r="A108" s="1069"/>
      <c r="B108" s="1069"/>
      <c r="C108" s="1069"/>
      <c r="D108" s="1069"/>
      <c r="E108" s="1069"/>
      <c r="F108" s="1069"/>
      <c r="G108" s="1069"/>
      <c r="I108" s="1086"/>
      <c r="J108" s="1086"/>
      <c r="K108" s="1086"/>
      <c r="L108" s="1086"/>
      <c r="M108" s="1086"/>
      <c r="N108" s="1086"/>
      <c r="O108" s="1086"/>
      <c r="P108" s="1086"/>
      <c r="Q108" s="1086"/>
      <c r="R108" s="1086"/>
      <c r="S108" s="1086"/>
      <c r="T108" s="1086"/>
      <c r="U108" s="1086"/>
      <c r="V108" s="1086"/>
      <c r="W108" s="1086"/>
      <c r="X108" s="1086"/>
      <c r="Y108" s="1086"/>
      <c r="Z108" s="1086"/>
      <c r="AA108" s="1069"/>
      <c r="AB108" s="1069"/>
      <c r="AC108" s="1069"/>
      <c r="AD108" s="1069"/>
      <c r="AE108" s="1069"/>
      <c r="AF108" s="1069"/>
      <c r="AG108" s="1069"/>
      <c r="AH108" s="1069"/>
      <c r="AI108" s="1069"/>
      <c r="AJ108" s="1069"/>
      <c r="AK108" s="1069"/>
      <c r="AL108" s="1069"/>
      <c r="AM108" s="1069"/>
      <c r="AN108" s="1069"/>
      <c r="AO108" s="1069"/>
      <c r="AP108" s="1069"/>
      <c r="AQ108" s="1069"/>
      <c r="AR108" s="1069"/>
      <c r="AS108" s="1069"/>
      <c r="AT108" s="1069"/>
      <c r="AU108" s="1069"/>
      <c r="AV108" s="1069"/>
      <c r="AW108" s="1069"/>
      <c r="AX108" s="1069"/>
      <c r="AY108" s="1069"/>
      <c r="AZ108" s="1069"/>
      <c r="BA108" s="1069"/>
    </row>
    <row r="109" spans="1:53" ht="12.75">
      <c r="A109" s="1069"/>
      <c r="B109" s="1069"/>
      <c r="C109" s="1069"/>
      <c r="D109" s="1069"/>
      <c r="E109" s="1069"/>
      <c r="F109" s="1069"/>
      <c r="G109" s="1069"/>
      <c r="I109" s="1086"/>
      <c r="J109" s="1086"/>
      <c r="K109" s="1086"/>
      <c r="L109" s="1086"/>
      <c r="M109" s="1086"/>
      <c r="N109" s="1086"/>
      <c r="O109" s="1086"/>
      <c r="P109" s="1086"/>
      <c r="Q109" s="1086"/>
      <c r="R109" s="1086"/>
      <c r="S109" s="1086"/>
      <c r="T109" s="1086"/>
      <c r="U109" s="1086"/>
      <c r="V109" s="1086"/>
      <c r="W109" s="1086"/>
      <c r="X109" s="1086"/>
      <c r="Y109" s="1086"/>
      <c r="Z109" s="1086"/>
      <c r="AA109" s="1069"/>
      <c r="AB109" s="1069"/>
      <c r="AC109" s="1069"/>
      <c r="AD109" s="1069"/>
      <c r="AE109" s="1069"/>
      <c r="AF109" s="1069"/>
      <c r="AG109" s="1069"/>
      <c r="AH109" s="1069"/>
      <c r="AI109" s="1069"/>
      <c r="AJ109" s="1069"/>
      <c r="AK109" s="1069"/>
      <c r="AL109" s="1069"/>
      <c r="AM109" s="1069"/>
      <c r="AN109" s="1069"/>
      <c r="AO109" s="1069"/>
      <c r="AP109" s="1069"/>
      <c r="AQ109" s="1069"/>
      <c r="AR109" s="1069"/>
      <c r="AS109" s="1069"/>
      <c r="AT109" s="1069"/>
      <c r="AU109" s="1069"/>
      <c r="AV109" s="1069"/>
      <c r="AW109" s="1069"/>
      <c r="AX109" s="1069"/>
      <c r="AY109" s="1069"/>
      <c r="AZ109" s="1069"/>
      <c r="BA109" s="1069"/>
    </row>
    <row r="110" spans="1:53" ht="12.75">
      <c r="A110" s="1069"/>
      <c r="B110" s="1069"/>
      <c r="C110" s="1069"/>
      <c r="D110" s="1069"/>
      <c r="E110" s="1069"/>
      <c r="F110" s="1069"/>
      <c r="G110" s="1069"/>
      <c r="I110" s="1086"/>
      <c r="J110" s="1086"/>
      <c r="K110" s="1086"/>
      <c r="L110" s="1086"/>
      <c r="M110" s="1086"/>
      <c r="N110" s="1086"/>
      <c r="O110" s="1086"/>
      <c r="P110" s="1086"/>
      <c r="Q110" s="1086"/>
      <c r="R110" s="1086"/>
      <c r="S110" s="1086"/>
      <c r="T110" s="1086"/>
      <c r="U110" s="1086"/>
      <c r="V110" s="1086"/>
      <c r="W110" s="1086"/>
      <c r="X110" s="1086"/>
      <c r="Y110" s="1086"/>
      <c r="Z110" s="1086"/>
      <c r="AA110" s="1069"/>
      <c r="AB110" s="1069"/>
      <c r="AC110" s="1069"/>
      <c r="AD110" s="1069"/>
      <c r="AE110" s="1069"/>
      <c r="AF110" s="1069"/>
      <c r="AG110" s="1069"/>
      <c r="AH110" s="1069"/>
      <c r="AI110" s="1069"/>
      <c r="AJ110" s="1069"/>
      <c r="AK110" s="1069"/>
      <c r="AL110" s="1069"/>
      <c r="AM110" s="1069"/>
      <c r="AN110" s="1069"/>
      <c r="AO110" s="1069"/>
      <c r="AP110" s="1069"/>
      <c r="AQ110" s="1069"/>
      <c r="AR110" s="1069"/>
      <c r="AS110" s="1069"/>
      <c r="AT110" s="1069"/>
      <c r="AU110" s="1069"/>
      <c r="AV110" s="1069"/>
      <c r="AW110" s="1069"/>
      <c r="AX110" s="1069"/>
      <c r="AY110" s="1069"/>
      <c r="AZ110" s="1069"/>
      <c r="BA110" s="1069"/>
    </row>
    <row r="111" spans="1:53" ht="12.75">
      <c r="A111" s="1069"/>
      <c r="B111" s="1069"/>
      <c r="C111" s="1069"/>
      <c r="D111" s="1069"/>
      <c r="E111" s="1069"/>
      <c r="F111" s="1069"/>
      <c r="G111" s="1069"/>
      <c r="I111" s="1086"/>
      <c r="J111" s="1086"/>
      <c r="K111" s="1086"/>
      <c r="L111" s="1086"/>
      <c r="M111" s="1086"/>
      <c r="N111" s="1086"/>
      <c r="O111" s="1086"/>
      <c r="P111" s="1086"/>
      <c r="Q111" s="1086"/>
      <c r="R111" s="1086"/>
      <c r="S111" s="1086"/>
      <c r="T111" s="1086"/>
      <c r="U111" s="1086"/>
      <c r="V111" s="1086"/>
      <c r="W111" s="1086"/>
      <c r="X111" s="1086"/>
      <c r="Y111" s="1086"/>
      <c r="Z111" s="1086"/>
      <c r="AA111" s="1069"/>
      <c r="AB111" s="1069"/>
      <c r="AC111" s="1069"/>
      <c r="AD111" s="1069"/>
      <c r="AE111" s="1069"/>
      <c r="AF111" s="1069"/>
      <c r="AG111" s="1069"/>
      <c r="AH111" s="1069"/>
      <c r="AI111" s="1069"/>
      <c r="AJ111" s="1069"/>
      <c r="AK111" s="1069"/>
      <c r="AL111" s="1069"/>
      <c r="AM111" s="1069"/>
      <c r="AN111" s="1069"/>
      <c r="AO111" s="1069"/>
      <c r="AP111" s="1069"/>
      <c r="AQ111" s="1069"/>
      <c r="AR111" s="1069"/>
      <c r="AS111" s="1069"/>
      <c r="AT111" s="1069"/>
      <c r="AU111" s="1069"/>
      <c r="AV111" s="1069"/>
      <c r="AW111" s="1069"/>
      <c r="AX111" s="1069"/>
      <c r="AY111" s="1069"/>
      <c r="AZ111" s="1069"/>
      <c r="BA111" s="1069"/>
    </row>
    <row r="112" spans="1:53" ht="12.75">
      <c r="A112" s="1069"/>
      <c r="B112" s="1069"/>
      <c r="C112" s="1069"/>
      <c r="D112" s="1069"/>
      <c r="E112" s="1069"/>
      <c r="F112" s="1069"/>
      <c r="G112" s="1069"/>
      <c r="I112" s="1086"/>
      <c r="J112" s="1086"/>
      <c r="K112" s="1086"/>
      <c r="L112" s="1086"/>
      <c r="M112" s="1086"/>
      <c r="N112" s="1086"/>
      <c r="O112" s="1086"/>
      <c r="P112" s="1086"/>
      <c r="Q112" s="1086"/>
      <c r="R112" s="1086"/>
      <c r="S112" s="1086"/>
      <c r="T112" s="1086"/>
      <c r="U112" s="1086"/>
      <c r="V112" s="1086"/>
      <c r="W112" s="1086"/>
      <c r="X112" s="1086"/>
      <c r="Y112" s="1086"/>
      <c r="Z112" s="1086"/>
      <c r="AA112" s="1069"/>
      <c r="AB112" s="1069"/>
      <c r="AC112" s="1069"/>
      <c r="AD112" s="1069"/>
      <c r="AE112" s="1069"/>
      <c r="AF112" s="1069"/>
      <c r="AG112" s="1069"/>
      <c r="AH112" s="1069"/>
      <c r="AI112" s="1069"/>
      <c r="AJ112" s="1069"/>
      <c r="AK112" s="1069"/>
      <c r="AL112" s="1069"/>
      <c r="AM112" s="1069"/>
      <c r="AN112" s="1069"/>
      <c r="AO112" s="1069"/>
      <c r="AP112" s="1069"/>
      <c r="AQ112" s="1069"/>
      <c r="AR112" s="1069"/>
      <c r="AS112" s="1069"/>
      <c r="AT112" s="1069"/>
      <c r="AU112" s="1069"/>
      <c r="AV112" s="1069"/>
      <c r="AW112" s="1069"/>
      <c r="AX112" s="1069"/>
      <c r="AY112" s="1069"/>
      <c r="AZ112" s="1069"/>
      <c r="BA112" s="1069"/>
    </row>
    <row r="113" spans="1:53" ht="12.75">
      <c r="A113" s="1069"/>
      <c r="B113" s="1069"/>
      <c r="C113" s="1069"/>
      <c r="D113" s="1069"/>
      <c r="E113" s="1069"/>
      <c r="F113" s="1069"/>
      <c r="G113" s="1069"/>
      <c r="I113" s="1086"/>
      <c r="J113" s="1086"/>
      <c r="K113" s="1086"/>
      <c r="L113" s="1086"/>
      <c r="M113" s="1086"/>
      <c r="N113" s="1086"/>
      <c r="O113" s="1086"/>
      <c r="P113" s="1086"/>
      <c r="Q113" s="1086"/>
      <c r="R113" s="1086"/>
      <c r="S113" s="1086"/>
      <c r="T113" s="1086"/>
      <c r="U113" s="1086"/>
      <c r="V113" s="1086"/>
      <c r="W113" s="1086"/>
      <c r="X113" s="1086"/>
      <c r="Y113" s="1086"/>
      <c r="Z113" s="1086"/>
      <c r="AA113" s="1069"/>
      <c r="AB113" s="1069"/>
      <c r="AC113" s="1069"/>
      <c r="AD113" s="1069"/>
      <c r="AE113" s="1069"/>
      <c r="AF113" s="1069"/>
      <c r="AG113" s="1069"/>
      <c r="AH113" s="1069"/>
      <c r="AI113" s="1069"/>
      <c r="AJ113" s="1069"/>
      <c r="AK113" s="1069"/>
      <c r="AL113" s="1069"/>
      <c r="AM113" s="1069"/>
      <c r="AN113" s="1069"/>
      <c r="AO113" s="1069"/>
      <c r="AP113" s="1069"/>
      <c r="AQ113" s="1069"/>
      <c r="AR113" s="1069"/>
      <c r="AS113" s="1069"/>
      <c r="AT113" s="1069"/>
      <c r="AU113" s="1069"/>
      <c r="AV113" s="1069"/>
      <c r="AW113" s="1069"/>
      <c r="AX113" s="1069"/>
      <c r="AY113" s="1069"/>
      <c r="AZ113" s="1069"/>
      <c r="BA113" s="1069"/>
    </row>
    <row r="114" spans="1:53" ht="12.75">
      <c r="A114" s="1069"/>
      <c r="B114" s="1069"/>
      <c r="C114" s="1069"/>
      <c r="D114" s="1069"/>
      <c r="E114" s="1069"/>
      <c r="F114" s="1069"/>
      <c r="G114" s="1069"/>
      <c r="I114" s="1086"/>
      <c r="J114" s="1086"/>
      <c r="K114" s="1086"/>
      <c r="L114" s="1086"/>
      <c r="M114" s="1086"/>
      <c r="N114" s="1086"/>
      <c r="O114" s="1086"/>
      <c r="P114" s="1086"/>
      <c r="Q114" s="1086"/>
      <c r="R114" s="1086"/>
      <c r="S114" s="1086"/>
      <c r="T114" s="1086"/>
      <c r="U114" s="1086"/>
      <c r="V114" s="1086"/>
      <c r="W114" s="1086"/>
      <c r="X114" s="1086"/>
      <c r="Y114" s="1086"/>
      <c r="Z114" s="1086"/>
      <c r="AA114" s="1069"/>
      <c r="AB114" s="1069"/>
      <c r="AC114" s="1069"/>
      <c r="AD114" s="1069"/>
      <c r="AE114" s="1069"/>
      <c r="AF114" s="1069"/>
      <c r="AG114" s="1069"/>
      <c r="AH114" s="1069"/>
      <c r="AI114" s="1069"/>
      <c r="AJ114" s="1069"/>
      <c r="AK114" s="1069"/>
      <c r="AL114" s="1069"/>
      <c r="AM114" s="1069"/>
      <c r="AN114" s="1069"/>
      <c r="AO114" s="1069"/>
      <c r="AP114" s="1069"/>
      <c r="AQ114" s="1069"/>
      <c r="AR114" s="1069"/>
      <c r="AS114" s="1069"/>
      <c r="AT114" s="1069"/>
      <c r="AU114" s="1069"/>
      <c r="AV114" s="1069"/>
      <c r="AW114" s="1069"/>
      <c r="AX114" s="1069"/>
      <c r="AY114" s="1069"/>
      <c r="AZ114" s="1069"/>
      <c r="BA114" s="1069"/>
    </row>
    <row r="115" spans="1:53" ht="12.75">
      <c r="A115" s="1069"/>
      <c r="B115" s="1069"/>
      <c r="C115" s="1069"/>
      <c r="D115" s="1069"/>
      <c r="E115" s="1069"/>
      <c r="F115" s="1069"/>
      <c r="G115" s="1069"/>
      <c r="I115" s="1086"/>
      <c r="J115" s="1086"/>
      <c r="K115" s="1086"/>
      <c r="L115" s="1086"/>
      <c r="M115" s="1086"/>
      <c r="N115" s="1086"/>
      <c r="O115" s="1086"/>
      <c r="P115" s="1086"/>
      <c r="Q115" s="1086"/>
      <c r="R115" s="1086"/>
      <c r="S115" s="1086"/>
      <c r="T115" s="1086"/>
      <c r="U115" s="1086"/>
      <c r="V115" s="1086"/>
      <c r="W115" s="1086"/>
      <c r="X115" s="1086"/>
      <c r="Y115" s="1086"/>
      <c r="Z115" s="1086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069"/>
      <c r="AL115" s="1069"/>
      <c r="AM115" s="1069"/>
      <c r="AN115" s="1069"/>
      <c r="AO115" s="1069"/>
      <c r="AP115" s="1069"/>
      <c r="AQ115" s="1069"/>
      <c r="AR115" s="1069"/>
      <c r="AS115" s="1069"/>
      <c r="AT115" s="1069"/>
      <c r="AU115" s="1069"/>
      <c r="AV115" s="1069"/>
      <c r="AW115" s="1069"/>
      <c r="AX115" s="1069"/>
      <c r="AY115" s="1069"/>
      <c r="AZ115" s="1069"/>
      <c r="BA115" s="1069"/>
    </row>
    <row r="116" spans="1:53" ht="12.75">
      <c r="A116" s="1069"/>
      <c r="B116" s="1069"/>
      <c r="C116" s="1069"/>
      <c r="D116" s="1069"/>
      <c r="E116" s="1069"/>
      <c r="F116" s="1069"/>
      <c r="G116" s="1069"/>
      <c r="I116" s="1086"/>
      <c r="J116" s="1086"/>
      <c r="K116" s="1086"/>
      <c r="L116" s="1086"/>
      <c r="M116" s="1086"/>
      <c r="N116" s="1086"/>
      <c r="O116" s="1086"/>
      <c r="P116" s="1086"/>
      <c r="Q116" s="1086"/>
      <c r="R116" s="1086"/>
      <c r="S116" s="1086"/>
      <c r="T116" s="1086"/>
      <c r="U116" s="1086"/>
      <c r="V116" s="1086"/>
      <c r="W116" s="1086"/>
      <c r="X116" s="1086"/>
      <c r="Y116" s="1086"/>
      <c r="Z116" s="1086"/>
      <c r="AA116" s="1069"/>
      <c r="AB116" s="1069"/>
      <c r="AC116" s="1069"/>
      <c r="AD116" s="1069"/>
      <c r="AE116" s="1069"/>
      <c r="AF116" s="1069"/>
      <c r="AG116" s="1069"/>
      <c r="AH116" s="1069"/>
      <c r="AI116" s="1069"/>
      <c r="AJ116" s="1069"/>
      <c r="AK116" s="1069"/>
      <c r="AL116" s="1069"/>
      <c r="AM116" s="1069"/>
      <c r="AN116" s="1069"/>
      <c r="AO116" s="1069"/>
      <c r="AP116" s="1069"/>
      <c r="AQ116" s="1069"/>
      <c r="AR116" s="1069"/>
      <c r="AS116" s="1069"/>
      <c r="AT116" s="1069"/>
      <c r="AU116" s="1069"/>
      <c r="AV116" s="1069"/>
      <c r="AW116" s="1069"/>
      <c r="AX116" s="1069"/>
      <c r="AY116" s="1069"/>
      <c r="AZ116" s="1069"/>
      <c r="BA116" s="1069"/>
    </row>
    <row r="117" spans="1:53" ht="12.75">
      <c r="A117" s="1069"/>
      <c r="B117" s="1069"/>
      <c r="C117" s="1069"/>
      <c r="D117" s="1069"/>
      <c r="E117" s="1069"/>
      <c r="F117" s="1069"/>
      <c r="G117" s="1069"/>
      <c r="I117" s="1086"/>
      <c r="J117" s="1086"/>
      <c r="K117" s="1086"/>
      <c r="L117" s="1086"/>
      <c r="M117" s="1086"/>
      <c r="N117" s="1086"/>
      <c r="O117" s="1086"/>
      <c r="P117" s="1086"/>
      <c r="Q117" s="1086"/>
      <c r="R117" s="1086"/>
      <c r="S117" s="1086"/>
      <c r="T117" s="1086"/>
      <c r="U117" s="1086"/>
      <c r="V117" s="1086"/>
      <c r="W117" s="1086"/>
      <c r="X117" s="1086"/>
      <c r="Y117" s="1086"/>
      <c r="Z117" s="1086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069"/>
      <c r="AL117" s="1069"/>
      <c r="AM117" s="1069"/>
      <c r="AN117" s="1069"/>
      <c r="AO117" s="1069"/>
      <c r="AP117" s="1069"/>
      <c r="AQ117" s="1069"/>
      <c r="AR117" s="1069"/>
      <c r="AS117" s="1069"/>
      <c r="AT117" s="1069"/>
      <c r="AU117" s="1069"/>
      <c r="AV117" s="1069"/>
      <c r="AW117" s="1069"/>
      <c r="AX117" s="1069"/>
      <c r="AY117" s="1069"/>
      <c r="AZ117" s="1069"/>
      <c r="BA117" s="1069"/>
    </row>
    <row r="118" spans="1:53" ht="12.75">
      <c r="A118" s="1069"/>
      <c r="B118" s="1069"/>
      <c r="C118" s="1069"/>
      <c r="D118" s="1069"/>
      <c r="E118" s="1069"/>
      <c r="F118" s="1069"/>
      <c r="G118" s="1069"/>
      <c r="I118" s="1086"/>
      <c r="J118" s="1086"/>
      <c r="K118" s="1086"/>
      <c r="L118" s="1086"/>
      <c r="M118" s="1086"/>
      <c r="N118" s="1086"/>
      <c r="O118" s="1086"/>
      <c r="P118" s="1086"/>
      <c r="Q118" s="1086"/>
      <c r="R118" s="1086"/>
      <c r="S118" s="1086"/>
      <c r="T118" s="1086"/>
      <c r="U118" s="1086"/>
      <c r="V118" s="1086"/>
      <c r="W118" s="1086"/>
      <c r="X118" s="1086"/>
      <c r="Y118" s="1086"/>
      <c r="Z118" s="1086"/>
      <c r="AA118" s="1069"/>
      <c r="AB118" s="1069"/>
      <c r="AC118" s="1069"/>
      <c r="AD118" s="1069"/>
      <c r="AE118" s="1069"/>
      <c r="AF118" s="1069"/>
      <c r="AG118" s="1069"/>
      <c r="AH118" s="1069"/>
      <c r="AI118" s="1069"/>
      <c r="AJ118" s="1069"/>
      <c r="AK118" s="1069"/>
      <c r="AL118" s="1069"/>
      <c r="AM118" s="1069"/>
      <c r="AN118" s="1069"/>
      <c r="AO118" s="1069"/>
      <c r="AP118" s="1069"/>
      <c r="AQ118" s="1069"/>
      <c r="AR118" s="1069"/>
      <c r="AS118" s="1069"/>
      <c r="AT118" s="1069"/>
      <c r="AU118" s="1069"/>
      <c r="AV118" s="1069"/>
      <c r="AW118" s="1069"/>
      <c r="AX118" s="1069"/>
      <c r="AY118" s="1069"/>
      <c r="AZ118" s="1069"/>
      <c r="BA118" s="1069"/>
    </row>
    <row r="119" spans="1:53" ht="12.75">
      <c r="A119" s="1069"/>
      <c r="B119" s="1069"/>
      <c r="C119" s="1069"/>
      <c r="D119" s="1069"/>
      <c r="E119" s="1069"/>
      <c r="F119" s="1069"/>
      <c r="G119" s="1069"/>
      <c r="I119" s="1086"/>
      <c r="J119" s="1086"/>
      <c r="K119" s="1086"/>
      <c r="L119" s="1086"/>
      <c r="M119" s="1086"/>
      <c r="N119" s="1086"/>
      <c r="O119" s="1086"/>
      <c r="P119" s="1086"/>
      <c r="Q119" s="1086"/>
      <c r="R119" s="1086"/>
      <c r="S119" s="1086"/>
      <c r="T119" s="1086"/>
      <c r="U119" s="1086"/>
      <c r="V119" s="1086"/>
      <c r="W119" s="1086"/>
      <c r="X119" s="1086"/>
      <c r="Y119" s="1086"/>
      <c r="Z119" s="1086"/>
      <c r="AA119" s="1069"/>
      <c r="AB119" s="1069"/>
      <c r="AC119" s="1069"/>
      <c r="AD119" s="1069"/>
      <c r="AE119" s="1069"/>
      <c r="AF119" s="1069"/>
      <c r="AG119" s="1069"/>
      <c r="AH119" s="1069"/>
      <c r="AI119" s="1069"/>
      <c r="AJ119" s="1069"/>
      <c r="AK119" s="1069"/>
      <c r="AL119" s="1069"/>
      <c r="AM119" s="1069"/>
      <c r="AN119" s="1069"/>
      <c r="AO119" s="1069"/>
      <c r="AP119" s="1069"/>
      <c r="AQ119" s="1069"/>
      <c r="AR119" s="1069"/>
      <c r="AS119" s="1069"/>
      <c r="AT119" s="1069"/>
      <c r="AU119" s="1069"/>
      <c r="AV119" s="1069"/>
      <c r="AW119" s="1069"/>
      <c r="AX119" s="1069"/>
      <c r="AY119" s="1069"/>
      <c r="AZ119" s="1069"/>
      <c r="BA119" s="1069"/>
    </row>
    <row r="120" spans="1:53" ht="12.75">
      <c r="A120" s="1069"/>
      <c r="B120" s="1069"/>
      <c r="C120" s="1069"/>
      <c r="D120" s="1069"/>
      <c r="E120" s="1069"/>
      <c r="F120" s="1069"/>
      <c r="G120" s="1069"/>
      <c r="H120" s="1123"/>
      <c r="I120" s="1086"/>
      <c r="J120" s="1086"/>
      <c r="K120" s="1086"/>
      <c r="L120" s="1086"/>
      <c r="M120" s="1086"/>
      <c r="N120" s="1086"/>
      <c r="O120" s="1086"/>
      <c r="P120" s="1086"/>
      <c r="Q120" s="1086"/>
      <c r="R120" s="1086"/>
      <c r="S120" s="1086"/>
      <c r="T120" s="1086"/>
      <c r="U120" s="1086"/>
      <c r="V120" s="1086"/>
      <c r="W120" s="1086"/>
      <c r="X120" s="1086"/>
      <c r="Y120" s="1086"/>
      <c r="Z120" s="1086"/>
      <c r="AA120" s="1069"/>
      <c r="AB120" s="1069"/>
      <c r="AC120" s="1069"/>
      <c r="AD120" s="1069"/>
      <c r="AE120" s="1069"/>
      <c r="AF120" s="1069"/>
      <c r="AG120" s="1069"/>
      <c r="AH120" s="1069"/>
      <c r="AI120" s="1069"/>
      <c r="AJ120" s="1069"/>
      <c r="AK120" s="1069"/>
      <c r="AL120" s="1069"/>
      <c r="AM120" s="1069"/>
      <c r="AN120" s="1069"/>
      <c r="AO120" s="1069"/>
      <c r="AP120" s="1069"/>
      <c r="AQ120" s="1069"/>
      <c r="AR120" s="1069"/>
      <c r="AS120" s="1069"/>
      <c r="AT120" s="1069"/>
      <c r="AU120" s="1069"/>
      <c r="AV120" s="1069"/>
      <c r="AW120" s="1069"/>
      <c r="AX120" s="1069"/>
      <c r="AY120" s="1069"/>
      <c r="AZ120" s="1069"/>
      <c r="BA120" s="1069"/>
    </row>
    <row r="121" spans="1:53" ht="12.75">
      <c r="A121" s="1069"/>
      <c r="B121" s="1069"/>
      <c r="C121" s="1069"/>
      <c r="D121" s="1069"/>
      <c r="E121" s="1069"/>
      <c r="F121" s="1069"/>
      <c r="G121" s="1069"/>
      <c r="H121" s="1124"/>
      <c r="I121" s="1086"/>
      <c r="J121" s="1086"/>
      <c r="K121" s="1086"/>
      <c r="L121" s="1086"/>
      <c r="M121" s="1086"/>
      <c r="N121" s="1086"/>
      <c r="O121" s="1086"/>
      <c r="P121" s="1086"/>
      <c r="Q121" s="1086"/>
      <c r="R121" s="1086"/>
      <c r="S121" s="1086"/>
      <c r="T121" s="1086"/>
      <c r="U121" s="1086"/>
      <c r="V121" s="1086"/>
      <c r="W121" s="1086"/>
      <c r="X121" s="1086"/>
      <c r="Y121" s="1086"/>
      <c r="Z121" s="1086"/>
      <c r="AA121" s="1069"/>
      <c r="AB121" s="1069"/>
      <c r="AC121" s="1069"/>
      <c r="AD121" s="1069"/>
      <c r="AE121" s="1069"/>
      <c r="AF121" s="1069"/>
      <c r="AG121" s="1069"/>
      <c r="AH121" s="1069"/>
      <c r="AI121" s="1069"/>
      <c r="AJ121" s="1069"/>
      <c r="AK121" s="1069"/>
      <c r="AL121" s="1069"/>
      <c r="AM121" s="1069"/>
      <c r="AN121" s="1069"/>
      <c r="AO121" s="1069"/>
      <c r="AP121" s="1069"/>
      <c r="AQ121" s="1069"/>
      <c r="AR121" s="1069"/>
      <c r="AS121" s="1069"/>
      <c r="AT121" s="1069"/>
      <c r="AU121" s="1069"/>
      <c r="AV121" s="1069"/>
      <c r="AW121" s="1069"/>
      <c r="AX121" s="1069"/>
      <c r="AY121" s="1069"/>
      <c r="AZ121" s="1069"/>
      <c r="BA121" s="1069"/>
    </row>
    <row r="122" spans="1:53" ht="12.75">
      <c r="A122" s="1125"/>
      <c r="B122" s="1125"/>
      <c r="C122" s="1125"/>
      <c r="D122" s="1125"/>
      <c r="E122" s="1125"/>
      <c r="F122" s="1125"/>
      <c r="G122" s="1125"/>
      <c r="H122" s="1125"/>
      <c r="I122" s="1086"/>
      <c r="J122" s="1086"/>
      <c r="K122" s="1086"/>
      <c r="L122" s="1086"/>
      <c r="M122" s="1086"/>
      <c r="N122" s="1086"/>
      <c r="O122" s="1086"/>
      <c r="P122" s="1086"/>
      <c r="Q122" s="1086"/>
      <c r="R122" s="1086"/>
      <c r="S122" s="1086"/>
      <c r="T122" s="1086"/>
      <c r="U122" s="1086"/>
      <c r="V122" s="1086"/>
      <c r="W122" s="1086"/>
      <c r="X122" s="1086"/>
      <c r="Y122" s="1086"/>
      <c r="Z122" s="1086"/>
      <c r="AA122" s="1069"/>
      <c r="AB122" s="1069"/>
      <c r="AC122" s="1069"/>
      <c r="AD122" s="1069"/>
      <c r="AE122" s="1069"/>
      <c r="AF122" s="1069"/>
      <c r="AG122" s="1069"/>
      <c r="AH122" s="1069"/>
      <c r="AI122" s="1069"/>
      <c r="AJ122" s="1069"/>
      <c r="AK122" s="1069"/>
      <c r="AL122" s="1069"/>
      <c r="AM122" s="1069"/>
      <c r="AN122" s="1069"/>
      <c r="AO122" s="1069"/>
      <c r="AP122" s="1069"/>
      <c r="AQ122" s="1069"/>
      <c r="AR122" s="1069"/>
      <c r="AS122" s="1069"/>
      <c r="AT122" s="1069"/>
      <c r="AU122" s="1069"/>
      <c r="AV122" s="1069"/>
      <c r="AW122" s="1069"/>
      <c r="AX122" s="1069"/>
      <c r="AY122" s="1069"/>
      <c r="AZ122" s="1069"/>
      <c r="BA122" s="1069"/>
    </row>
    <row r="123" spans="1:53" ht="12.75">
      <c r="A123" s="1092"/>
      <c r="B123" s="1125"/>
      <c r="C123" s="1125"/>
      <c r="D123" s="1125"/>
      <c r="E123" s="1125"/>
      <c r="F123" s="1125"/>
      <c r="G123" s="1125"/>
      <c r="H123" s="1125"/>
      <c r="I123" s="1086"/>
      <c r="J123" s="1086"/>
      <c r="K123" s="1086"/>
      <c r="L123" s="1086"/>
      <c r="M123" s="1086"/>
      <c r="N123" s="1086"/>
      <c r="O123" s="1086"/>
      <c r="P123" s="1086"/>
      <c r="Q123" s="1086"/>
      <c r="R123" s="1086"/>
      <c r="S123" s="1086"/>
      <c r="T123" s="1086"/>
      <c r="U123" s="1086"/>
      <c r="V123" s="1086"/>
      <c r="W123" s="1086"/>
      <c r="X123" s="1086"/>
      <c r="Y123" s="1086"/>
      <c r="Z123" s="1086"/>
      <c r="AA123" s="1069"/>
      <c r="AB123" s="1069"/>
      <c r="AC123" s="1069"/>
      <c r="AD123" s="1069"/>
      <c r="AE123" s="1069"/>
      <c r="AF123" s="1069"/>
      <c r="AG123" s="1069"/>
      <c r="AH123" s="1069"/>
      <c r="AI123" s="1069"/>
      <c r="AJ123" s="1069"/>
      <c r="AK123" s="1069"/>
      <c r="AL123" s="1069"/>
      <c r="AM123" s="1069"/>
      <c r="AN123" s="1069"/>
      <c r="AO123" s="1069"/>
      <c r="AP123" s="1069"/>
      <c r="AQ123" s="1069"/>
      <c r="AR123" s="1069"/>
      <c r="AS123" s="1069"/>
      <c r="AT123" s="1069"/>
      <c r="AU123" s="1069"/>
      <c r="AV123" s="1069"/>
      <c r="AW123" s="1069"/>
      <c r="AX123" s="1069"/>
      <c r="AY123" s="1069"/>
      <c r="AZ123" s="1069"/>
      <c r="BA123" s="1069"/>
    </row>
    <row r="124" spans="1:53" ht="12.75">
      <c r="A124" s="1125"/>
      <c r="B124" s="1092"/>
      <c r="C124" s="1092"/>
      <c r="D124" s="1092"/>
      <c r="E124" s="1126"/>
      <c r="F124" s="1126"/>
      <c r="G124" s="1086"/>
      <c r="H124" s="1086"/>
      <c r="I124" s="1086"/>
      <c r="J124" s="1086"/>
      <c r="K124" s="1086"/>
      <c r="L124" s="1086"/>
      <c r="M124" s="1086"/>
      <c r="N124" s="1086"/>
      <c r="O124" s="1086"/>
      <c r="P124" s="1086"/>
      <c r="Q124" s="1086"/>
      <c r="R124" s="1086"/>
      <c r="S124" s="1086"/>
      <c r="T124" s="1086"/>
      <c r="U124" s="1086"/>
      <c r="V124" s="1086"/>
      <c r="W124" s="1086"/>
      <c r="X124" s="1086"/>
      <c r="Y124" s="1086"/>
      <c r="Z124" s="1086"/>
      <c r="AA124" s="1069"/>
      <c r="AB124" s="1069"/>
      <c r="AC124" s="1069"/>
      <c r="AD124" s="1069"/>
      <c r="AE124" s="1069"/>
      <c r="AF124" s="1069"/>
      <c r="AG124" s="1069"/>
      <c r="AH124" s="1069"/>
      <c r="AI124" s="1069"/>
      <c r="AJ124" s="1069"/>
      <c r="AK124" s="1069"/>
      <c r="AL124" s="1069"/>
      <c r="AM124" s="1069"/>
      <c r="AN124" s="1069"/>
      <c r="AO124" s="1069"/>
      <c r="AP124" s="1069"/>
      <c r="AQ124" s="1069"/>
      <c r="AR124" s="1069"/>
      <c r="AS124" s="1069"/>
      <c r="AT124" s="1069"/>
      <c r="AU124" s="1069"/>
      <c r="AV124" s="1069"/>
      <c r="AW124" s="1069"/>
      <c r="AX124" s="1069"/>
      <c r="AY124" s="1069"/>
      <c r="AZ124" s="1069"/>
      <c r="BA124" s="1069"/>
    </row>
    <row r="125" spans="1:53" ht="12.75">
      <c r="A125" s="1069"/>
      <c r="B125" s="1069"/>
      <c r="C125" s="1126"/>
      <c r="D125" s="1126"/>
      <c r="E125" s="1126"/>
      <c r="F125" s="1126"/>
      <c r="G125" s="1092"/>
      <c r="H125" s="1092"/>
      <c r="I125" s="1086"/>
      <c r="J125" s="1086"/>
      <c r="K125" s="1086"/>
      <c r="L125" s="1086"/>
      <c r="M125" s="1086"/>
      <c r="N125" s="1086"/>
      <c r="O125" s="1086"/>
      <c r="P125" s="1086"/>
      <c r="Q125" s="1086"/>
      <c r="R125" s="1086"/>
      <c r="S125" s="1086"/>
      <c r="T125" s="1086"/>
      <c r="U125" s="1086"/>
      <c r="V125" s="1086"/>
      <c r="W125" s="1086"/>
      <c r="X125" s="1086"/>
      <c r="Y125" s="1086"/>
      <c r="Z125" s="1086"/>
      <c r="AA125" s="1069"/>
      <c r="AB125" s="1069"/>
      <c r="AC125" s="1069"/>
      <c r="AD125" s="1069"/>
      <c r="AE125" s="1069"/>
      <c r="AF125" s="1069"/>
      <c r="AG125" s="1069"/>
      <c r="AH125" s="1069"/>
      <c r="AI125" s="1069"/>
      <c r="AJ125" s="1069"/>
      <c r="AK125" s="1069"/>
      <c r="AL125" s="1069"/>
      <c r="AM125" s="1069"/>
      <c r="AN125" s="1069"/>
      <c r="AO125" s="1069"/>
      <c r="AP125" s="1069"/>
      <c r="AQ125" s="1069"/>
      <c r="AR125" s="1069"/>
      <c r="AS125" s="1069"/>
      <c r="AT125" s="1069"/>
      <c r="AU125" s="1069"/>
      <c r="AV125" s="1069"/>
      <c r="AW125" s="1069"/>
      <c r="AX125" s="1069"/>
      <c r="AY125" s="1069"/>
      <c r="AZ125" s="1069"/>
      <c r="BA125" s="1069"/>
    </row>
    <row r="126" spans="1:53" ht="12.75">
      <c r="A126" s="1069"/>
      <c r="B126" s="1069"/>
      <c r="C126" s="1126"/>
      <c r="D126" s="1126"/>
      <c r="E126" s="1126"/>
      <c r="F126" s="1126"/>
      <c r="G126" s="1126"/>
      <c r="H126" s="1126"/>
      <c r="I126" s="1086"/>
      <c r="J126" s="1086"/>
      <c r="K126" s="1086"/>
      <c r="L126" s="1086"/>
      <c r="M126" s="1086"/>
      <c r="N126" s="1086"/>
      <c r="O126" s="1086"/>
      <c r="P126" s="1086"/>
      <c r="Q126" s="1086"/>
      <c r="R126" s="1086"/>
      <c r="S126" s="1086"/>
      <c r="T126" s="1086"/>
      <c r="U126" s="1086"/>
      <c r="V126" s="1086"/>
      <c r="W126" s="1086"/>
      <c r="X126" s="1086"/>
      <c r="Y126" s="1086"/>
      <c r="Z126" s="1086"/>
      <c r="AA126" s="1069"/>
      <c r="AB126" s="1069"/>
      <c r="AC126" s="1069"/>
      <c r="AD126" s="1069"/>
      <c r="AE126" s="1069"/>
      <c r="AF126" s="1069"/>
      <c r="AG126" s="1069"/>
      <c r="AH126" s="1069"/>
      <c r="AI126" s="1069"/>
      <c r="AJ126" s="1069"/>
      <c r="AK126" s="1069"/>
      <c r="AL126" s="1069"/>
      <c r="AM126" s="1069"/>
      <c r="AN126" s="1069"/>
      <c r="AO126" s="1069"/>
      <c r="AP126" s="1069"/>
      <c r="AQ126" s="1069"/>
      <c r="AR126" s="1069"/>
      <c r="AS126" s="1069"/>
      <c r="AT126" s="1069"/>
      <c r="AU126" s="1069"/>
      <c r="AV126" s="1069"/>
      <c r="AW126" s="1069"/>
      <c r="AX126" s="1069"/>
      <c r="AY126" s="1069"/>
      <c r="AZ126" s="1069"/>
      <c r="BA126" s="1069"/>
    </row>
    <row r="127" spans="1:53" ht="12.75">
      <c r="A127" s="1069"/>
      <c r="B127" s="1069"/>
      <c r="C127" s="1126"/>
      <c r="D127" s="1126"/>
      <c r="E127" s="1126"/>
      <c r="F127" s="1126"/>
      <c r="G127" s="1126"/>
      <c r="H127" s="1126"/>
      <c r="I127" s="1086"/>
      <c r="J127" s="1086"/>
      <c r="K127" s="1086"/>
      <c r="L127" s="1086"/>
      <c r="M127" s="1086"/>
      <c r="N127" s="1086"/>
      <c r="O127" s="1086"/>
      <c r="P127" s="1086"/>
      <c r="Q127" s="1086"/>
      <c r="R127" s="1086"/>
      <c r="S127" s="1086"/>
      <c r="T127" s="1086"/>
      <c r="U127" s="1086"/>
      <c r="V127" s="1086"/>
      <c r="W127" s="1086"/>
      <c r="X127" s="1086"/>
      <c r="Y127" s="1086"/>
      <c r="Z127" s="1086"/>
      <c r="AA127" s="1069"/>
      <c r="AB127" s="1069"/>
      <c r="AC127" s="1069"/>
      <c r="AD127" s="1069"/>
      <c r="AE127" s="1069"/>
      <c r="AF127" s="1069"/>
      <c r="AG127" s="1069"/>
      <c r="AH127" s="1069"/>
      <c r="AI127" s="1069"/>
      <c r="AJ127" s="1069"/>
      <c r="AK127" s="1069"/>
      <c r="AL127" s="1069"/>
      <c r="AM127" s="1069"/>
      <c r="AN127" s="1069"/>
      <c r="AO127" s="1069"/>
      <c r="AP127" s="1069"/>
      <c r="AQ127" s="1069"/>
      <c r="AR127" s="1069"/>
      <c r="AS127" s="1069"/>
      <c r="AT127" s="1069"/>
      <c r="AU127" s="1069"/>
      <c r="AV127" s="1069"/>
      <c r="AW127" s="1069"/>
      <c r="AX127" s="1069"/>
      <c r="AY127" s="1069"/>
      <c r="AZ127" s="1069"/>
      <c r="BA127" s="1069"/>
    </row>
    <row r="128" spans="1:53" ht="12.75">
      <c r="A128" s="1069"/>
      <c r="B128" s="1069"/>
      <c r="C128" s="1069"/>
      <c r="D128" s="1069"/>
      <c r="E128" s="1069"/>
      <c r="F128" s="1069"/>
      <c r="G128" s="1069"/>
      <c r="I128" s="1086"/>
      <c r="J128" s="1086"/>
      <c r="K128" s="1086"/>
      <c r="L128" s="1086"/>
      <c r="M128" s="1086"/>
      <c r="N128" s="1086"/>
      <c r="O128" s="1086"/>
      <c r="P128" s="1086"/>
      <c r="Q128" s="1086"/>
      <c r="R128" s="1086"/>
      <c r="S128" s="1086"/>
      <c r="T128" s="1086"/>
      <c r="U128" s="1086"/>
      <c r="V128" s="1086"/>
      <c r="W128" s="1086"/>
      <c r="X128" s="1086"/>
      <c r="Y128" s="1086"/>
      <c r="Z128" s="1086"/>
      <c r="AA128" s="1069"/>
      <c r="AB128" s="1069"/>
      <c r="AC128" s="1069"/>
      <c r="AD128" s="1069"/>
      <c r="AE128" s="1069"/>
      <c r="AF128" s="1069"/>
      <c r="AG128" s="1069"/>
      <c r="AH128" s="1069"/>
      <c r="AI128" s="1069"/>
      <c r="AJ128" s="1069"/>
      <c r="AK128" s="1069"/>
      <c r="AL128" s="1069"/>
      <c r="AM128" s="1069"/>
      <c r="AN128" s="1069"/>
      <c r="AO128" s="1069"/>
      <c r="AP128" s="1069"/>
      <c r="AQ128" s="1069"/>
      <c r="AR128" s="1069"/>
      <c r="AS128" s="1069"/>
      <c r="AT128" s="1069"/>
      <c r="AU128" s="1069"/>
      <c r="AV128" s="1069"/>
      <c r="AW128" s="1069"/>
      <c r="AX128" s="1069"/>
      <c r="AY128" s="1069"/>
      <c r="AZ128" s="1069"/>
      <c r="BA128" s="1069"/>
    </row>
    <row r="129" spans="1:53" ht="12.75">
      <c r="A129" s="1069"/>
      <c r="B129" s="1069"/>
      <c r="C129" s="1069"/>
      <c r="D129" s="1069"/>
      <c r="E129" s="1069"/>
      <c r="F129" s="1069"/>
      <c r="G129" s="1069"/>
      <c r="I129" s="1086"/>
      <c r="J129" s="1086"/>
      <c r="K129" s="1086"/>
      <c r="L129" s="1086"/>
      <c r="M129" s="1086"/>
      <c r="N129" s="1086"/>
      <c r="O129" s="1086"/>
      <c r="P129" s="1086"/>
      <c r="Q129" s="1086"/>
      <c r="R129" s="1086"/>
      <c r="S129" s="1086"/>
      <c r="T129" s="1086"/>
      <c r="U129" s="1086"/>
      <c r="V129" s="1086"/>
      <c r="W129" s="1086"/>
      <c r="X129" s="1086"/>
      <c r="Y129" s="1086"/>
      <c r="Z129" s="1086"/>
      <c r="AA129" s="1069"/>
      <c r="AB129" s="1069"/>
      <c r="AC129" s="1069"/>
      <c r="AD129" s="1069"/>
      <c r="AE129" s="1069"/>
      <c r="AF129" s="1069"/>
      <c r="AG129" s="1069"/>
      <c r="AH129" s="1069"/>
      <c r="AI129" s="1069"/>
      <c r="AJ129" s="1069"/>
      <c r="AK129" s="1069"/>
      <c r="AL129" s="1069"/>
      <c r="AM129" s="1069"/>
      <c r="AN129" s="1069"/>
      <c r="AO129" s="1069"/>
      <c r="AP129" s="1069"/>
      <c r="AQ129" s="1069"/>
      <c r="AR129" s="1069"/>
      <c r="AS129" s="1069"/>
      <c r="AT129" s="1069"/>
      <c r="AU129" s="1069"/>
      <c r="AV129" s="1069"/>
      <c r="AW129" s="1069"/>
      <c r="AX129" s="1069"/>
      <c r="AY129" s="1069"/>
      <c r="AZ129" s="1069"/>
      <c r="BA129" s="1069"/>
    </row>
    <row r="130" spans="1:53" ht="12.75">
      <c r="A130" s="1069"/>
      <c r="B130" s="1069"/>
      <c r="C130" s="1069"/>
      <c r="D130" s="1069"/>
      <c r="E130" s="1069"/>
      <c r="F130" s="1069"/>
      <c r="G130" s="1069"/>
      <c r="I130" s="1086"/>
      <c r="J130" s="1086"/>
      <c r="K130" s="1086"/>
      <c r="L130" s="1086"/>
      <c r="M130" s="1086"/>
      <c r="N130" s="1086"/>
      <c r="O130" s="1086"/>
      <c r="P130" s="1086"/>
      <c r="Q130" s="1086"/>
      <c r="R130" s="1086"/>
      <c r="S130" s="1086"/>
      <c r="T130" s="1086"/>
      <c r="U130" s="1086"/>
      <c r="V130" s="1086"/>
      <c r="W130" s="1086"/>
      <c r="X130" s="1086"/>
      <c r="Y130" s="1086"/>
      <c r="Z130" s="1086"/>
      <c r="AA130" s="1069"/>
      <c r="AB130" s="1069"/>
      <c r="AC130" s="1069"/>
      <c r="AD130" s="1069"/>
      <c r="AE130" s="1069"/>
      <c r="AF130" s="1069"/>
      <c r="AG130" s="1069"/>
      <c r="AH130" s="1069"/>
      <c r="AI130" s="1069"/>
      <c r="AJ130" s="1069"/>
      <c r="AK130" s="1069"/>
      <c r="AL130" s="1069"/>
      <c r="AM130" s="1069"/>
      <c r="AN130" s="1069"/>
      <c r="AO130" s="1069"/>
      <c r="AP130" s="1069"/>
      <c r="AQ130" s="1069"/>
      <c r="AR130" s="1069"/>
      <c r="AS130" s="1069"/>
      <c r="AT130" s="1069"/>
      <c r="AU130" s="1069"/>
      <c r="AV130" s="1069"/>
      <c r="AW130" s="1069"/>
      <c r="AX130" s="1069"/>
      <c r="AY130" s="1069"/>
      <c r="AZ130" s="1069"/>
      <c r="BA130" s="1069"/>
    </row>
    <row r="131" spans="1:53" ht="12.75">
      <c r="A131" s="1069"/>
      <c r="B131" s="1069"/>
      <c r="C131" s="1069"/>
      <c r="D131" s="1069"/>
      <c r="E131" s="1069"/>
      <c r="F131" s="1069"/>
      <c r="G131" s="1069"/>
      <c r="I131" s="1086"/>
      <c r="J131" s="1086"/>
      <c r="K131" s="1086"/>
      <c r="L131" s="1086"/>
      <c r="M131" s="1086"/>
      <c r="N131" s="1086"/>
      <c r="O131" s="1086"/>
      <c r="P131" s="1086"/>
      <c r="Q131" s="1086"/>
      <c r="R131" s="1086"/>
      <c r="S131" s="1086"/>
      <c r="T131" s="1086"/>
      <c r="U131" s="1086"/>
      <c r="V131" s="1086"/>
      <c r="W131" s="1086"/>
      <c r="X131" s="1086"/>
      <c r="Y131" s="1086"/>
      <c r="Z131" s="1086"/>
      <c r="AA131" s="1069"/>
      <c r="AB131" s="1069"/>
      <c r="AC131" s="1069"/>
      <c r="AD131" s="1069"/>
      <c r="AE131" s="1069"/>
      <c r="AF131" s="1069"/>
      <c r="AG131" s="1069"/>
      <c r="AH131" s="1069"/>
      <c r="AI131" s="1069"/>
      <c r="AJ131" s="1069"/>
      <c r="AK131" s="1069"/>
      <c r="AL131" s="1069"/>
      <c r="AM131" s="1069"/>
      <c r="AN131" s="1069"/>
      <c r="AO131" s="1069"/>
      <c r="AP131" s="1069"/>
      <c r="AQ131" s="1069"/>
      <c r="AR131" s="1069"/>
      <c r="AS131" s="1069"/>
      <c r="AT131" s="1069"/>
      <c r="AU131" s="1069"/>
      <c r="AV131" s="1069"/>
      <c r="AW131" s="1069"/>
      <c r="AX131" s="1069"/>
      <c r="AY131" s="1069"/>
      <c r="AZ131" s="1069"/>
      <c r="BA131" s="1069"/>
    </row>
    <row r="132" spans="1:53" ht="12.75">
      <c r="A132" s="1069"/>
      <c r="B132" s="1069"/>
      <c r="C132" s="1069"/>
      <c r="D132" s="1069"/>
      <c r="E132" s="1069"/>
      <c r="F132" s="1069"/>
      <c r="G132" s="1069"/>
      <c r="I132" s="1086"/>
      <c r="J132" s="1086"/>
      <c r="K132" s="1086"/>
      <c r="L132" s="1086"/>
      <c r="M132" s="1086"/>
      <c r="N132" s="1086"/>
      <c r="O132" s="1086"/>
      <c r="P132" s="1086"/>
      <c r="Q132" s="1086"/>
      <c r="R132" s="1086"/>
      <c r="S132" s="1086"/>
      <c r="T132" s="1086"/>
      <c r="U132" s="1086"/>
      <c r="V132" s="1086"/>
      <c r="W132" s="1086"/>
      <c r="X132" s="1086"/>
      <c r="Y132" s="1086"/>
      <c r="Z132" s="1086"/>
      <c r="AA132" s="1069"/>
      <c r="AB132" s="1069"/>
      <c r="AC132" s="1069"/>
      <c r="AD132" s="1069"/>
      <c r="AE132" s="1069"/>
      <c r="AF132" s="1069"/>
      <c r="AG132" s="1069"/>
      <c r="AH132" s="1069"/>
      <c r="AI132" s="1069"/>
      <c r="AJ132" s="1069"/>
      <c r="AK132" s="1069"/>
      <c r="AL132" s="1069"/>
      <c r="AM132" s="1069"/>
      <c r="AN132" s="1069"/>
      <c r="AO132" s="1069"/>
      <c r="AP132" s="1069"/>
      <c r="AQ132" s="1069"/>
      <c r="AR132" s="1069"/>
      <c r="AS132" s="1069"/>
      <c r="AT132" s="1069"/>
      <c r="AU132" s="1069"/>
      <c r="AV132" s="1069"/>
      <c r="AW132" s="1069"/>
      <c r="AX132" s="1069"/>
      <c r="AY132" s="1069"/>
      <c r="AZ132" s="1069"/>
      <c r="BA132" s="1069"/>
    </row>
    <row r="133" spans="1:53" ht="12.75">
      <c r="A133" s="1069"/>
      <c r="B133" s="1069"/>
      <c r="C133" s="1069"/>
      <c r="D133" s="1069"/>
      <c r="E133" s="1069"/>
      <c r="F133" s="1069"/>
      <c r="G133" s="1069"/>
      <c r="I133" s="1086"/>
      <c r="J133" s="1086"/>
      <c r="K133" s="1086"/>
      <c r="L133" s="1086"/>
      <c r="M133" s="1086"/>
      <c r="N133" s="1086"/>
      <c r="O133" s="1086"/>
      <c r="P133" s="1086"/>
      <c r="Q133" s="1086"/>
      <c r="R133" s="1086"/>
      <c r="S133" s="1086"/>
      <c r="T133" s="1086"/>
      <c r="U133" s="1086"/>
      <c r="V133" s="1086"/>
      <c r="W133" s="1086"/>
      <c r="X133" s="1086"/>
      <c r="Y133" s="1086"/>
      <c r="Z133" s="1086"/>
      <c r="AA133" s="1069"/>
      <c r="AB133" s="1069"/>
      <c r="AC133" s="1069"/>
      <c r="AD133" s="1069"/>
      <c r="AE133" s="1069"/>
      <c r="AF133" s="1069"/>
      <c r="AG133" s="1069"/>
      <c r="AH133" s="1069"/>
      <c r="AI133" s="1069"/>
      <c r="AJ133" s="1069"/>
      <c r="AK133" s="1069"/>
      <c r="AL133" s="1069"/>
      <c r="AM133" s="1069"/>
      <c r="AN133" s="1069"/>
      <c r="AO133" s="1069"/>
      <c r="AP133" s="1069"/>
      <c r="AQ133" s="1069"/>
      <c r="AR133" s="1069"/>
      <c r="AS133" s="1069"/>
      <c r="AT133" s="1069"/>
      <c r="AU133" s="1069"/>
      <c r="AV133" s="1069"/>
      <c r="AW133" s="1069"/>
      <c r="AX133" s="1069"/>
      <c r="AY133" s="1069"/>
      <c r="AZ133" s="1069"/>
      <c r="BA133" s="1069"/>
    </row>
    <row r="134" spans="1:53" ht="12.75">
      <c r="A134" s="1069"/>
      <c r="B134" s="1069"/>
      <c r="C134" s="1069"/>
      <c r="D134" s="1069"/>
      <c r="E134" s="1069"/>
      <c r="F134" s="1069"/>
      <c r="G134" s="1069"/>
      <c r="I134" s="1086"/>
      <c r="J134" s="1086"/>
      <c r="K134" s="1086"/>
      <c r="L134" s="1086"/>
      <c r="M134" s="1086"/>
      <c r="N134" s="1086"/>
      <c r="O134" s="1086"/>
      <c r="P134" s="1086"/>
      <c r="Q134" s="1086"/>
      <c r="R134" s="1086"/>
      <c r="S134" s="1086"/>
      <c r="T134" s="1086"/>
      <c r="U134" s="1086"/>
      <c r="V134" s="1086"/>
      <c r="W134" s="1086"/>
      <c r="X134" s="1086"/>
      <c r="Y134" s="1086"/>
      <c r="Z134" s="1086"/>
      <c r="AA134" s="1069"/>
      <c r="AB134" s="1069"/>
      <c r="AC134" s="1069"/>
      <c r="AD134" s="1069"/>
      <c r="AE134" s="1069"/>
      <c r="AF134" s="1069"/>
      <c r="AG134" s="1069"/>
      <c r="AH134" s="1069"/>
      <c r="AI134" s="1069"/>
      <c r="AJ134" s="1069"/>
      <c r="AK134" s="1069"/>
      <c r="AL134" s="1069"/>
      <c r="AM134" s="1069"/>
      <c r="AN134" s="1069"/>
      <c r="AO134" s="1069"/>
      <c r="AP134" s="1069"/>
      <c r="AQ134" s="1069"/>
      <c r="AR134" s="1069"/>
      <c r="AS134" s="1069"/>
      <c r="AT134" s="1069"/>
      <c r="AU134" s="1069"/>
      <c r="AV134" s="1069"/>
      <c r="AW134" s="1069"/>
      <c r="AX134" s="1069"/>
      <c r="AY134" s="1069"/>
      <c r="AZ134" s="1069"/>
      <c r="BA134" s="1069"/>
    </row>
    <row r="135" spans="1:53" ht="12.75">
      <c r="A135" s="1069"/>
      <c r="B135" s="1069"/>
      <c r="C135" s="1069"/>
      <c r="D135" s="1069"/>
      <c r="E135" s="1069"/>
      <c r="F135" s="1069"/>
      <c r="G135" s="1069"/>
      <c r="I135" s="1086"/>
      <c r="J135" s="1086"/>
      <c r="K135" s="1086"/>
      <c r="L135" s="1086"/>
      <c r="M135" s="1086"/>
      <c r="N135" s="1086"/>
      <c r="O135" s="1086"/>
      <c r="P135" s="1086"/>
      <c r="Q135" s="1086"/>
      <c r="R135" s="1086"/>
      <c r="S135" s="1086"/>
      <c r="T135" s="1086"/>
      <c r="U135" s="1086"/>
      <c r="V135" s="1086"/>
      <c r="W135" s="1086"/>
      <c r="X135" s="1086"/>
      <c r="Y135" s="1086"/>
      <c r="Z135" s="1086"/>
      <c r="AA135" s="1069"/>
      <c r="AB135" s="1069"/>
      <c r="AC135" s="1069"/>
      <c r="AD135" s="1069"/>
      <c r="AE135" s="1069"/>
      <c r="AF135" s="1069"/>
      <c r="AG135" s="1069"/>
      <c r="AH135" s="1069"/>
      <c r="AI135" s="1069"/>
      <c r="AJ135" s="1069"/>
      <c r="AK135" s="1069"/>
      <c r="AL135" s="1069"/>
      <c r="AM135" s="1069"/>
      <c r="AN135" s="1069"/>
      <c r="AO135" s="1069"/>
      <c r="AP135" s="1069"/>
      <c r="AQ135" s="1069"/>
      <c r="AR135" s="1069"/>
      <c r="AS135" s="1069"/>
      <c r="AT135" s="1069"/>
      <c r="AU135" s="1069"/>
      <c r="AV135" s="1069"/>
      <c r="AW135" s="1069"/>
      <c r="AX135" s="1069"/>
      <c r="AY135" s="1069"/>
      <c r="AZ135" s="1069"/>
      <c r="BA135" s="1069"/>
    </row>
    <row r="136" spans="1:53" ht="12.75">
      <c r="A136" s="1069"/>
      <c r="B136" s="1069"/>
      <c r="C136" s="1069"/>
      <c r="D136" s="1069"/>
      <c r="E136" s="1069"/>
      <c r="F136" s="1069"/>
      <c r="G136" s="1069"/>
      <c r="I136" s="1086"/>
      <c r="J136" s="1086"/>
      <c r="K136" s="1086"/>
      <c r="L136" s="1086"/>
      <c r="M136" s="1086"/>
      <c r="N136" s="1086"/>
      <c r="O136" s="1086"/>
      <c r="P136" s="1086"/>
      <c r="Q136" s="1086"/>
      <c r="R136" s="1086"/>
      <c r="S136" s="1086"/>
      <c r="T136" s="1086"/>
      <c r="U136" s="1086"/>
      <c r="V136" s="1086"/>
      <c r="W136" s="1086"/>
      <c r="X136" s="1086"/>
      <c r="Y136" s="1086"/>
      <c r="Z136" s="1086"/>
      <c r="AA136" s="1069"/>
      <c r="AB136" s="1069"/>
      <c r="AC136" s="1069"/>
      <c r="AD136" s="1069"/>
      <c r="AE136" s="1069"/>
      <c r="AF136" s="1069"/>
      <c r="AG136" s="1069"/>
      <c r="AH136" s="1069"/>
      <c r="AI136" s="1069"/>
      <c r="AJ136" s="1069"/>
      <c r="AK136" s="1069"/>
      <c r="AL136" s="1069"/>
      <c r="AM136" s="1069"/>
      <c r="AN136" s="1069"/>
      <c r="AO136" s="1069"/>
      <c r="AP136" s="1069"/>
      <c r="AQ136" s="1069"/>
      <c r="AR136" s="1069"/>
      <c r="AS136" s="1069"/>
      <c r="AT136" s="1069"/>
      <c r="AU136" s="1069"/>
      <c r="AV136" s="1069"/>
      <c r="AW136" s="1069"/>
      <c r="AX136" s="1069"/>
      <c r="AY136" s="1069"/>
      <c r="AZ136" s="1069"/>
      <c r="BA136" s="1069"/>
    </row>
    <row r="137" spans="1:53" ht="12.75">
      <c r="A137" s="1069"/>
      <c r="B137" s="1069"/>
      <c r="C137" s="1069"/>
      <c r="D137" s="1069"/>
      <c r="E137" s="1069"/>
      <c r="F137" s="1069"/>
      <c r="G137" s="1069"/>
      <c r="I137" s="1086"/>
      <c r="J137" s="1086"/>
      <c r="K137" s="1086"/>
      <c r="L137" s="1086"/>
      <c r="M137" s="1086"/>
      <c r="N137" s="1086"/>
      <c r="O137" s="1086"/>
      <c r="P137" s="1086"/>
      <c r="Q137" s="1086"/>
      <c r="R137" s="1086"/>
      <c r="S137" s="1086"/>
      <c r="T137" s="1086"/>
      <c r="U137" s="1086"/>
      <c r="V137" s="1086"/>
      <c r="W137" s="1086"/>
      <c r="X137" s="1086"/>
      <c r="Y137" s="1086"/>
      <c r="Z137" s="1086"/>
      <c r="AA137" s="1069"/>
      <c r="AB137" s="1069"/>
      <c r="AC137" s="1069"/>
      <c r="AD137" s="1069"/>
      <c r="AE137" s="1069"/>
      <c r="AF137" s="1069"/>
      <c r="AG137" s="1069"/>
      <c r="AH137" s="1069"/>
      <c r="AI137" s="1069"/>
      <c r="AJ137" s="1069"/>
      <c r="AK137" s="1069"/>
      <c r="AL137" s="1069"/>
      <c r="AM137" s="1069"/>
      <c r="AN137" s="1069"/>
      <c r="AO137" s="1069"/>
      <c r="AP137" s="1069"/>
      <c r="AQ137" s="1069"/>
      <c r="AR137" s="1069"/>
      <c r="AS137" s="1069"/>
      <c r="AT137" s="1069"/>
      <c r="AU137" s="1069"/>
      <c r="AV137" s="1069"/>
      <c r="AW137" s="1069"/>
      <c r="AX137" s="1069"/>
      <c r="AY137" s="1069"/>
      <c r="AZ137" s="1069"/>
      <c r="BA137" s="1069"/>
    </row>
    <row r="138" spans="1:53" ht="12.75">
      <c r="A138" s="1069"/>
      <c r="B138" s="1069"/>
      <c r="C138" s="1069"/>
      <c r="D138" s="1069"/>
      <c r="E138" s="1069"/>
      <c r="F138" s="1069"/>
      <c r="G138" s="1069"/>
      <c r="I138" s="1086"/>
      <c r="J138" s="1086"/>
      <c r="K138" s="1086"/>
      <c r="L138" s="1086"/>
      <c r="M138" s="1086"/>
      <c r="N138" s="1086"/>
      <c r="O138" s="1086"/>
      <c r="P138" s="1086"/>
      <c r="Q138" s="1086"/>
      <c r="R138" s="1086"/>
      <c r="S138" s="1086"/>
      <c r="T138" s="1086"/>
      <c r="U138" s="1086"/>
      <c r="V138" s="1086"/>
      <c r="W138" s="1086"/>
      <c r="X138" s="1086"/>
      <c r="Y138" s="1086"/>
      <c r="Z138" s="1086"/>
      <c r="AA138" s="1069"/>
      <c r="AB138" s="1069"/>
      <c r="AC138" s="1069"/>
      <c r="AD138" s="1069"/>
      <c r="AE138" s="1069"/>
      <c r="AF138" s="1069"/>
      <c r="AG138" s="1069"/>
      <c r="AH138" s="1069"/>
      <c r="AI138" s="1069"/>
      <c r="AJ138" s="1069"/>
      <c r="AK138" s="1069"/>
      <c r="AL138" s="1069"/>
      <c r="AM138" s="1069"/>
      <c r="AN138" s="1069"/>
      <c r="AO138" s="1069"/>
      <c r="AP138" s="1069"/>
      <c r="AQ138" s="1069"/>
      <c r="AR138" s="1069"/>
      <c r="AS138" s="1069"/>
      <c r="AT138" s="1069"/>
      <c r="AU138" s="1069"/>
      <c r="AV138" s="1069"/>
      <c r="AW138" s="1069"/>
      <c r="AX138" s="1069"/>
      <c r="AY138" s="1069"/>
      <c r="AZ138" s="1069"/>
      <c r="BA138" s="1069"/>
    </row>
    <row r="139" spans="1:53" ht="12.75">
      <c r="A139" s="1069"/>
      <c r="B139" s="1069"/>
      <c r="C139" s="1069"/>
      <c r="D139" s="1069"/>
      <c r="E139" s="1069"/>
      <c r="F139" s="1069"/>
      <c r="G139" s="1069"/>
      <c r="I139" s="1086"/>
      <c r="J139" s="1086"/>
      <c r="K139" s="1086"/>
      <c r="L139" s="1086"/>
      <c r="M139" s="1086"/>
      <c r="N139" s="1086"/>
      <c r="O139" s="1086"/>
      <c r="P139" s="1086"/>
      <c r="Q139" s="1086"/>
      <c r="R139" s="1086"/>
      <c r="S139" s="1086"/>
      <c r="T139" s="1086"/>
      <c r="U139" s="1086"/>
      <c r="V139" s="1086"/>
      <c r="W139" s="1086"/>
      <c r="X139" s="1086"/>
      <c r="Y139" s="1086"/>
      <c r="Z139" s="1086"/>
      <c r="AA139" s="1069"/>
      <c r="AB139" s="1069"/>
      <c r="AC139" s="1069"/>
      <c r="AD139" s="1069"/>
      <c r="AE139" s="1069"/>
      <c r="AF139" s="1069"/>
      <c r="AG139" s="1069"/>
      <c r="AH139" s="1069"/>
      <c r="AI139" s="1069"/>
      <c r="AJ139" s="1069"/>
      <c r="AK139" s="1069"/>
      <c r="AL139" s="1069"/>
      <c r="AM139" s="1069"/>
      <c r="AN139" s="1069"/>
      <c r="AO139" s="1069"/>
      <c r="AP139" s="1069"/>
      <c r="AQ139" s="1069"/>
      <c r="AR139" s="1069"/>
      <c r="AS139" s="1069"/>
      <c r="AT139" s="1069"/>
      <c r="AU139" s="1069"/>
      <c r="AV139" s="1069"/>
      <c r="AW139" s="1069"/>
      <c r="AX139" s="1069"/>
      <c r="AY139" s="1069"/>
      <c r="AZ139" s="1069"/>
      <c r="BA139" s="1069"/>
    </row>
    <row r="140" spans="1:53" ht="12.75">
      <c r="A140" s="1069"/>
      <c r="B140" s="1069"/>
      <c r="C140" s="1069"/>
      <c r="D140" s="1069"/>
      <c r="E140" s="1069"/>
      <c r="F140" s="1069"/>
      <c r="G140" s="1069"/>
      <c r="I140" s="1086"/>
      <c r="J140" s="1086"/>
      <c r="K140" s="1086"/>
      <c r="L140" s="1086"/>
      <c r="M140" s="1086"/>
      <c r="N140" s="1086"/>
      <c r="O140" s="1086"/>
      <c r="P140" s="1086"/>
      <c r="Q140" s="1086"/>
      <c r="R140" s="1086"/>
      <c r="S140" s="1086"/>
      <c r="T140" s="1086"/>
      <c r="U140" s="1086"/>
      <c r="V140" s="1086"/>
      <c r="W140" s="1086"/>
      <c r="X140" s="1086"/>
      <c r="Y140" s="1086"/>
      <c r="Z140" s="1086"/>
      <c r="AA140" s="1069"/>
      <c r="AB140" s="1069"/>
      <c r="AC140" s="1069"/>
      <c r="AD140" s="1069"/>
      <c r="AE140" s="1069"/>
      <c r="AF140" s="1069"/>
      <c r="AG140" s="1069"/>
      <c r="AH140" s="1069"/>
      <c r="AI140" s="1069"/>
      <c r="AJ140" s="1069"/>
      <c r="AK140" s="1069"/>
      <c r="AL140" s="1069"/>
      <c r="AM140" s="1069"/>
      <c r="AN140" s="1069"/>
      <c r="AO140" s="1069"/>
      <c r="AP140" s="1069"/>
      <c r="AQ140" s="1069"/>
      <c r="AR140" s="1069"/>
      <c r="AS140" s="1069"/>
      <c r="AT140" s="1069"/>
      <c r="AU140" s="1069"/>
      <c r="AV140" s="1069"/>
      <c r="AW140" s="1069"/>
      <c r="AX140" s="1069"/>
      <c r="AY140" s="1069"/>
      <c r="AZ140" s="1069"/>
      <c r="BA140" s="1069"/>
    </row>
    <row r="141" spans="1:53" ht="12.75">
      <c r="A141" s="1069"/>
      <c r="B141" s="1069"/>
      <c r="C141" s="1069"/>
      <c r="D141" s="1069"/>
      <c r="E141" s="1069"/>
      <c r="F141" s="1069"/>
      <c r="G141" s="1069"/>
      <c r="I141" s="1086"/>
      <c r="J141" s="1086"/>
      <c r="K141" s="1086"/>
      <c r="L141" s="1086"/>
      <c r="M141" s="1086"/>
      <c r="N141" s="1086"/>
      <c r="O141" s="1086"/>
      <c r="P141" s="1086"/>
      <c r="Q141" s="1086"/>
      <c r="R141" s="1086"/>
      <c r="S141" s="1086"/>
      <c r="T141" s="1086"/>
      <c r="U141" s="1086"/>
      <c r="V141" s="1086"/>
      <c r="W141" s="1086"/>
      <c r="X141" s="1086"/>
      <c r="Y141" s="1086"/>
      <c r="Z141" s="1086"/>
      <c r="AA141" s="1069"/>
      <c r="AB141" s="1069"/>
      <c r="AC141" s="1069"/>
      <c r="AD141" s="1069"/>
      <c r="AE141" s="1069"/>
      <c r="AF141" s="1069"/>
      <c r="AG141" s="1069"/>
      <c r="AH141" s="1069"/>
      <c r="AI141" s="1069"/>
      <c r="AJ141" s="1069"/>
      <c r="AK141" s="1069"/>
      <c r="AL141" s="1069"/>
      <c r="AM141" s="1069"/>
      <c r="AN141" s="1069"/>
      <c r="AO141" s="1069"/>
      <c r="AP141" s="1069"/>
      <c r="AQ141" s="1069"/>
      <c r="AR141" s="1069"/>
      <c r="AS141" s="1069"/>
      <c r="AT141" s="1069"/>
      <c r="AU141" s="1069"/>
      <c r="AV141" s="1069"/>
      <c r="AW141" s="1069"/>
      <c r="AX141" s="1069"/>
      <c r="AY141" s="1069"/>
      <c r="AZ141" s="1069"/>
      <c r="BA141" s="1069"/>
    </row>
    <row r="142" spans="1:53" ht="12.75">
      <c r="A142" s="1069"/>
      <c r="B142" s="1069"/>
      <c r="C142" s="1069"/>
      <c r="D142" s="1069"/>
      <c r="E142" s="1069"/>
      <c r="F142" s="1069"/>
      <c r="G142" s="1069"/>
      <c r="I142" s="1086"/>
      <c r="J142" s="1086"/>
      <c r="K142" s="1086"/>
      <c r="L142" s="1086"/>
      <c r="M142" s="1086"/>
      <c r="N142" s="1086"/>
      <c r="O142" s="1086"/>
      <c r="P142" s="1086"/>
      <c r="Q142" s="1086"/>
      <c r="R142" s="1086"/>
      <c r="S142" s="1086"/>
      <c r="T142" s="1086"/>
      <c r="U142" s="1086"/>
      <c r="V142" s="1086"/>
      <c r="W142" s="1086"/>
      <c r="X142" s="1086"/>
      <c r="Y142" s="1086"/>
      <c r="Z142" s="1086"/>
      <c r="AA142" s="1069"/>
      <c r="AB142" s="1069"/>
      <c r="AC142" s="1069"/>
      <c r="AD142" s="1069"/>
      <c r="AE142" s="1069"/>
      <c r="AF142" s="1069"/>
      <c r="AG142" s="1069"/>
      <c r="AH142" s="1069"/>
      <c r="AI142" s="1069"/>
      <c r="AJ142" s="1069"/>
      <c r="AK142" s="1069"/>
      <c r="AL142" s="1069"/>
      <c r="AM142" s="1069"/>
      <c r="AN142" s="1069"/>
      <c r="AO142" s="1069"/>
      <c r="AP142" s="1069"/>
      <c r="AQ142" s="1069"/>
      <c r="AR142" s="1069"/>
      <c r="AS142" s="1069"/>
      <c r="AT142" s="1069"/>
      <c r="AU142" s="1069"/>
      <c r="AV142" s="1069"/>
      <c r="AW142" s="1069"/>
      <c r="AX142" s="1069"/>
      <c r="AY142" s="1069"/>
      <c r="AZ142" s="1069"/>
      <c r="BA142" s="1069"/>
    </row>
    <row r="143" spans="1:53" ht="12.75">
      <c r="A143" s="1069"/>
      <c r="B143" s="1069"/>
      <c r="C143" s="1069"/>
      <c r="D143" s="1069"/>
      <c r="E143" s="1069"/>
      <c r="F143" s="1069"/>
      <c r="G143" s="1069"/>
      <c r="I143" s="1086"/>
      <c r="J143" s="1086"/>
      <c r="K143" s="1086"/>
      <c r="L143" s="1086"/>
      <c r="M143" s="1086"/>
      <c r="N143" s="1086"/>
      <c r="O143" s="1086"/>
      <c r="P143" s="1086"/>
      <c r="Q143" s="1086"/>
      <c r="R143" s="1086"/>
      <c r="S143" s="1086"/>
      <c r="T143" s="1086"/>
      <c r="U143" s="1086"/>
      <c r="V143" s="1086"/>
      <c r="W143" s="1086"/>
      <c r="X143" s="1086"/>
      <c r="Y143" s="1086"/>
      <c r="Z143" s="1086"/>
      <c r="AA143" s="1069"/>
      <c r="AB143" s="1069"/>
      <c r="AC143" s="1069"/>
      <c r="AD143" s="1069"/>
      <c r="AE143" s="1069"/>
      <c r="AF143" s="1069"/>
      <c r="AG143" s="1069"/>
      <c r="AH143" s="1069"/>
      <c r="AI143" s="1069"/>
      <c r="AJ143" s="1069"/>
      <c r="AK143" s="1069"/>
      <c r="AL143" s="1069"/>
      <c r="AM143" s="1069"/>
      <c r="AN143" s="1069"/>
      <c r="AO143" s="1069"/>
      <c r="AP143" s="1069"/>
      <c r="AQ143" s="1069"/>
      <c r="AR143" s="1069"/>
      <c r="AS143" s="1069"/>
      <c r="AT143" s="1069"/>
      <c r="AU143" s="1069"/>
      <c r="AV143" s="1069"/>
      <c r="AW143" s="1069"/>
      <c r="AX143" s="1069"/>
      <c r="AY143" s="1069"/>
      <c r="AZ143" s="1069"/>
      <c r="BA143" s="1069"/>
    </row>
    <row r="144" spans="1:53" ht="12.75">
      <c r="A144" s="1069"/>
      <c r="B144" s="1069"/>
      <c r="C144" s="1069"/>
      <c r="D144" s="1069"/>
      <c r="E144" s="1069"/>
      <c r="F144" s="1069"/>
      <c r="G144" s="1069"/>
      <c r="I144" s="1086"/>
      <c r="J144" s="1086"/>
      <c r="K144" s="1086"/>
      <c r="L144" s="1086"/>
      <c r="M144" s="1086"/>
      <c r="N144" s="1086"/>
      <c r="O144" s="1086"/>
      <c r="P144" s="1086"/>
      <c r="Q144" s="1086"/>
      <c r="R144" s="1086"/>
      <c r="S144" s="1086"/>
      <c r="T144" s="1086"/>
      <c r="U144" s="1086"/>
      <c r="V144" s="1086"/>
      <c r="W144" s="1086"/>
      <c r="X144" s="1086"/>
      <c r="Y144" s="1086"/>
      <c r="Z144" s="1086"/>
      <c r="AA144" s="1069"/>
      <c r="AB144" s="1069"/>
      <c r="AC144" s="1069"/>
      <c r="AD144" s="1069"/>
      <c r="AE144" s="1069"/>
      <c r="AF144" s="1069"/>
      <c r="AG144" s="1069"/>
      <c r="AH144" s="1069"/>
      <c r="AI144" s="1069"/>
      <c r="AJ144" s="1069"/>
      <c r="AK144" s="1069"/>
      <c r="AL144" s="1069"/>
      <c r="AM144" s="1069"/>
      <c r="AN144" s="1069"/>
      <c r="AO144" s="1069"/>
      <c r="AP144" s="1069"/>
      <c r="AQ144" s="1069"/>
      <c r="AR144" s="1069"/>
      <c r="AS144" s="1069"/>
      <c r="AT144" s="1069"/>
      <c r="AU144" s="1069"/>
      <c r="AV144" s="1069"/>
      <c r="AW144" s="1069"/>
      <c r="AX144" s="1069"/>
      <c r="AY144" s="1069"/>
      <c r="AZ144" s="1069"/>
      <c r="BA144" s="1069"/>
    </row>
    <row r="145" spans="1:53" ht="12.75">
      <c r="A145" s="1069"/>
      <c r="B145" s="1069"/>
      <c r="C145" s="1069"/>
      <c r="D145" s="1069"/>
      <c r="E145" s="1069"/>
      <c r="F145" s="1069"/>
      <c r="G145" s="1069"/>
      <c r="I145" s="1086"/>
      <c r="J145" s="1086"/>
      <c r="K145" s="1086"/>
      <c r="L145" s="1086"/>
      <c r="M145" s="1086"/>
      <c r="N145" s="1086"/>
      <c r="O145" s="1086"/>
      <c r="P145" s="1086"/>
      <c r="Q145" s="1086"/>
      <c r="R145" s="1086"/>
      <c r="S145" s="1086"/>
      <c r="T145" s="1086"/>
      <c r="U145" s="1086"/>
      <c r="V145" s="1086"/>
      <c r="W145" s="1086"/>
      <c r="X145" s="1086"/>
      <c r="Y145" s="1086"/>
      <c r="Z145" s="1086"/>
      <c r="AA145" s="1069"/>
      <c r="AB145" s="1069"/>
      <c r="AC145" s="1069"/>
      <c r="AD145" s="1069"/>
      <c r="AE145" s="1069"/>
      <c r="AF145" s="1069"/>
      <c r="AG145" s="1069"/>
      <c r="AH145" s="1069"/>
      <c r="AI145" s="1069"/>
      <c r="AJ145" s="1069"/>
      <c r="AK145" s="1069"/>
      <c r="AL145" s="1069"/>
      <c r="AM145" s="1069"/>
      <c r="AN145" s="1069"/>
      <c r="AO145" s="1069"/>
      <c r="AP145" s="1069"/>
      <c r="AQ145" s="1069"/>
      <c r="AR145" s="1069"/>
      <c r="AS145" s="1069"/>
      <c r="AT145" s="1069"/>
      <c r="AU145" s="1069"/>
      <c r="AV145" s="1069"/>
      <c r="AW145" s="1069"/>
      <c r="AX145" s="1069"/>
      <c r="AY145" s="1069"/>
      <c r="AZ145" s="1069"/>
      <c r="BA145" s="1069"/>
    </row>
    <row r="146" spans="1:53" ht="12.75">
      <c r="A146" s="1069"/>
      <c r="B146" s="1069"/>
      <c r="C146" s="1069"/>
      <c r="D146" s="1069"/>
      <c r="E146" s="1069"/>
      <c r="F146" s="1069"/>
      <c r="G146" s="1069"/>
      <c r="I146" s="1086"/>
      <c r="J146" s="1086"/>
      <c r="K146" s="1086"/>
      <c r="L146" s="1086"/>
      <c r="M146" s="1086"/>
      <c r="N146" s="1086"/>
      <c r="O146" s="1086"/>
      <c r="P146" s="1086"/>
      <c r="Q146" s="1086"/>
      <c r="R146" s="1086"/>
      <c r="S146" s="1086"/>
      <c r="T146" s="1086"/>
      <c r="U146" s="1086"/>
      <c r="V146" s="1086"/>
      <c r="W146" s="1086"/>
      <c r="X146" s="1086"/>
      <c r="Y146" s="1086"/>
      <c r="Z146" s="1086"/>
      <c r="AA146" s="1069"/>
      <c r="AB146" s="1069"/>
      <c r="AC146" s="1069"/>
      <c r="AD146" s="1069"/>
      <c r="AE146" s="1069"/>
      <c r="AF146" s="1069"/>
      <c r="AG146" s="1069"/>
      <c r="AH146" s="1069"/>
      <c r="AI146" s="1069"/>
      <c r="AJ146" s="1069"/>
      <c r="AK146" s="1069"/>
      <c r="AL146" s="1069"/>
      <c r="AM146" s="1069"/>
      <c r="AN146" s="1069"/>
      <c r="AO146" s="1069"/>
      <c r="AP146" s="1069"/>
      <c r="AQ146" s="1069"/>
      <c r="AR146" s="1069"/>
      <c r="AS146" s="1069"/>
      <c r="AT146" s="1069"/>
      <c r="AU146" s="1069"/>
      <c r="AV146" s="1069"/>
      <c r="AW146" s="1069"/>
      <c r="AX146" s="1069"/>
      <c r="AY146" s="1069"/>
      <c r="AZ146" s="1069"/>
      <c r="BA146" s="1069"/>
    </row>
    <row r="147" spans="1:53" ht="12.75">
      <c r="A147" s="1069"/>
      <c r="B147" s="1069"/>
      <c r="C147" s="1069"/>
      <c r="D147" s="1069"/>
      <c r="E147" s="1069"/>
      <c r="F147" s="1069"/>
      <c r="G147" s="1069"/>
      <c r="I147" s="1086"/>
      <c r="J147" s="1086"/>
      <c r="K147" s="1086"/>
      <c r="L147" s="1086"/>
      <c r="M147" s="1086"/>
      <c r="N147" s="1086"/>
      <c r="O147" s="1086"/>
      <c r="P147" s="1086"/>
      <c r="Q147" s="1086"/>
      <c r="R147" s="1086"/>
      <c r="S147" s="1086"/>
      <c r="T147" s="1086"/>
      <c r="U147" s="1086"/>
      <c r="V147" s="1086"/>
      <c r="W147" s="1086"/>
      <c r="X147" s="1086"/>
      <c r="Y147" s="1086"/>
      <c r="Z147" s="1086"/>
      <c r="AA147" s="1069"/>
      <c r="AB147" s="1069"/>
      <c r="AC147" s="1069"/>
      <c r="AD147" s="1069"/>
      <c r="AE147" s="1069"/>
      <c r="AF147" s="1069"/>
      <c r="AG147" s="1069"/>
      <c r="AH147" s="1069"/>
      <c r="AI147" s="1069"/>
      <c r="AJ147" s="1069"/>
      <c r="AK147" s="1069"/>
      <c r="AL147" s="1069"/>
      <c r="AM147" s="1069"/>
      <c r="AN147" s="1069"/>
      <c r="AO147" s="1069"/>
      <c r="AP147" s="1069"/>
      <c r="AQ147" s="1069"/>
      <c r="AR147" s="1069"/>
      <c r="AS147" s="1069"/>
      <c r="AT147" s="1069"/>
      <c r="AU147" s="1069"/>
      <c r="AV147" s="1069"/>
      <c r="AW147" s="1069"/>
      <c r="AX147" s="1069"/>
      <c r="AY147" s="1069"/>
      <c r="AZ147" s="1069"/>
      <c r="BA147" s="1069"/>
    </row>
    <row r="148" spans="1:53" ht="12.75">
      <c r="A148" s="1069"/>
      <c r="B148" s="1069"/>
      <c r="C148" s="1069"/>
      <c r="D148" s="1069"/>
      <c r="E148" s="1069"/>
      <c r="F148" s="1069"/>
      <c r="G148" s="1069"/>
      <c r="I148" s="1086"/>
      <c r="J148" s="1086"/>
      <c r="K148" s="1086"/>
      <c r="L148" s="1086"/>
      <c r="M148" s="1086"/>
      <c r="N148" s="1086"/>
      <c r="O148" s="1086"/>
      <c r="P148" s="1086"/>
      <c r="Q148" s="1086"/>
      <c r="R148" s="1086"/>
      <c r="S148" s="1086"/>
      <c r="T148" s="1086"/>
      <c r="U148" s="1086"/>
      <c r="V148" s="1086"/>
      <c r="W148" s="1086"/>
      <c r="X148" s="1086"/>
      <c r="Y148" s="1086"/>
      <c r="Z148" s="1086"/>
      <c r="AA148" s="1069"/>
      <c r="AB148" s="1069"/>
      <c r="AC148" s="1069"/>
      <c r="AD148" s="1069"/>
      <c r="AE148" s="1069"/>
      <c r="AF148" s="1069"/>
      <c r="AG148" s="1069"/>
      <c r="AH148" s="1069"/>
      <c r="AI148" s="1069"/>
      <c r="AJ148" s="1069"/>
      <c r="AK148" s="1069"/>
      <c r="AL148" s="1069"/>
      <c r="AM148" s="1069"/>
      <c r="AN148" s="1069"/>
      <c r="AO148" s="1069"/>
      <c r="AP148" s="1069"/>
      <c r="AQ148" s="1069"/>
      <c r="AR148" s="1069"/>
      <c r="AS148" s="1069"/>
      <c r="AT148" s="1069"/>
      <c r="AU148" s="1069"/>
      <c r="AV148" s="1069"/>
      <c r="AW148" s="1069"/>
      <c r="AX148" s="1069"/>
      <c r="AY148" s="1069"/>
      <c r="AZ148" s="1069"/>
      <c r="BA148" s="1069"/>
    </row>
    <row r="149" spans="1:53" ht="12.75">
      <c r="A149" s="1069"/>
      <c r="B149" s="1069"/>
      <c r="C149" s="1069"/>
      <c r="D149" s="1069"/>
      <c r="E149" s="1069"/>
      <c r="F149" s="1069"/>
      <c r="G149" s="1069"/>
      <c r="I149" s="1086"/>
      <c r="J149" s="1086"/>
      <c r="K149" s="1086"/>
      <c r="L149" s="1086"/>
      <c r="M149" s="1086"/>
      <c r="N149" s="1086"/>
      <c r="O149" s="1086"/>
      <c r="P149" s="1086"/>
      <c r="Q149" s="1086"/>
      <c r="R149" s="1086"/>
      <c r="S149" s="1086"/>
      <c r="T149" s="1086"/>
      <c r="U149" s="1086"/>
      <c r="V149" s="1086"/>
      <c r="W149" s="1086"/>
      <c r="X149" s="1086"/>
      <c r="Y149" s="1086"/>
      <c r="Z149" s="1086"/>
      <c r="AA149" s="1069"/>
      <c r="AB149" s="1069"/>
      <c r="AC149" s="1069"/>
      <c r="AD149" s="1069"/>
      <c r="AE149" s="1069"/>
      <c r="AF149" s="1069"/>
      <c r="AG149" s="1069"/>
      <c r="AH149" s="1069"/>
      <c r="AI149" s="1069"/>
      <c r="AJ149" s="1069"/>
      <c r="AK149" s="1069"/>
      <c r="AL149" s="1069"/>
      <c r="AM149" s="1069"/>
      <c r="AN149" s="1069"/>
      <c r="AO149" s="1069"/>
      <c r="AP149" s="1069"/>
      <c r="AQ149" s="1069"/>
      <c r="AR149" s="1069"/>
      <c r="AS149" s="1069"/>
      <c r="AT149" s="1069"/>
      <c r="AU149" s="1069"/>
      <c r="AV149" s="1069"/>
      <c r="AW149" s="1069"/>
      <c r="AX149" s="1069"/>
      <c r="AY149" s="1069"/>
      <c r="AZ149" s="1069"/>
      <c r="BA149" s="1069"/>
    </row>
    <row r="150" spans="1:53" ht="12.75">
      <c r="A150" s="1069"/>
      <c r="B150" s="1069"/>
      <c r="C150" s="1069"/>
      <c r="D150" s="1069"/>
      <c r="E150" s="1069"/>
      <c r="F150" s="1069"/>
      <c r="G150" s="1069"/>
      <c r="I150" s="1086"/>
      <c r="J150" s="1086"/>
      <c r="K150" s="1086"/>
      <c r="L150" s="1086"/>
      <c r="M150" s="1086"/>
      <c r="N150" s="1086"/>
      <c r="O150" s="1086"/>
      <c r="P150" s="1086"/>
      <c r="Q150" s="1086"/>
      <c r="R150" s="1086"/>
      <c r="S150" s="1086"/>
      <c r="T150" s="1086"/>
      <c r="U150" s="1086"/>
      <c r="V150" s="1086"/>
      <c r="W150" s="1086"/>
      <c r="X150" s="1086"/>
      <c r="Y150" s="1086"/>
      <c r="Z150" s="1086"/>
      <c r="AA150" s="1069"/>
      <c r="AB150" s="1069"/>
      <c r="AC150" s="1069"/>
      <c r="AD150" s="1069"/>
      <c r="AE150" s="1069"/>
      <c r="AF150" s="1069"/>
      <c r="AG150" s="1069"/>
      <c r="AH150" s="1069"/>
      <c r="AI150" s="1069"/>
      <c r="AJ150" s="1069"/>
      <c r="AK150" s="1069"/>
      <c r="AL150" s="1069"/>
      <c r="AM150" s="1069"/>
      <c r="AN150" s="1069"/>
      <c r="AO150" s="1069"/>
      <c r="AP150" s="1069"/>
      <c r="AQ150" s="1069"/>
      <c r="AR150" s="1069"/>
      <c r="AS150" s="1069"/>
      <c r="AT150" s="1069"/>
      <c r="AU150" s="1069"/>
      <c r="AV150" s="1069"/>
      <c r="AW150" s="1069"/>
      <c r="AX150" s="1069"/>
      <c r="AY150" s="1069"/>
      <c r="AZ150" s="1069"/>
      <c r="BA150" s="1069"/>
    </row>
    <row r="151" spans="1:53" ht="12.75">
      <c r="A151" s="1069"/>
      <c r="B151" s="1069"/>
      <c r="C151" s="1069"/>
      <c r="D151" s="1069"/>
      <c r="E151" s="1069"/>
      <c r="F151" s="1069"/>
      <c r="G151" s="1069"/>
      <c r="I151" s="1086"/>
      <c r="J151" s="1086"/>
      <c r="K151" s="1086"/>
      <c r="L151" s="1086"/>
      <c r="M151" s="1086"/>
      <c r="N151" s="1086"/>
      <c r="O151" s="1086"/>
      <c r="P151" s="1086"/>
      <c r="Q151" s="1086"/>
      <c r="R151" s="1086"/>
      <c r="S151" s="1086"/>
      <c r="T151" s="1086"/>
      <c r="U151" s="1086"/>
      <c r="V151" s="1086"/>
      <c r="W151" s="1086"/>
      <c r="X151" s="1086"/>
      <c r="Y151" s="1086"/>
      <c r="Z151" s="1086"/>
      <c r="AA151" s="1069"/>
      <c r="AB151" s="1069"/>
      <c r="AC151" s="1069"/>
      <c r="AD151" s="1069"/>
      <c r="AE151" s="1069"/>
      <c r="AF151" s="1069"/>
      <c r="AG151" s="1069"/>
      <c r="AH151" s="1069"/>
      <c r="AI151" s="1069"/>
      <c r="AJ151" s="1069"/>
      <c r="AK151" s="1069"/>
      <c r="AL151" s="1069"/>
      <c r="AM151" s="1069"/>
      <c r="AN151" s="1069"/>
      <c r="AO151" s="1069"/>
      <c r="AP151" s="1069"/>
      <c r="AQ151" s="1069"/>
      <c r="AR151" s="1069"/>
      <c r="AS151" s="1069"/>
      <c r="AT151" s="1069"/>
      <c r="AU151" s="1069"/>
      <c r="AV151" s="1069"/>
      <c r="AW151" s="1069"/>
      <c r="AX151" s="1069"/>
      <c r="AY151" s="1069"/>
      <c r="AZ151" s="1069"/>
      <c r="BA151" s="1069"/>
    </row>
    <row r="152" spans="1:53" ht="12.75">
      <c r="A152" s="1069"/>
      <c r="B152" s="1069"/>
      <c r="C152" s="1069"/>
      <c r="D152" s="1069"/>
      <c r="E152" s="1069"/>
      <c r="F152" s="1069"/>
      <c r="G152" s="1069"/>
      <c r="I152" s="1086"/>
      <c r="J152" s="1086"/>
      <c r="K152" s="1086"/>
      <c r="L152" s="1086"/>
      <c r="M152" s="1086"/>
      <c r="N152" s="1086"/>
      <c r="O152" s="1086"/>
      <c r="P152" s="1086"/>
      <c r="Q152" s="1086"/>
      <c r="R152" s="1086"/>
      <c r="S152" s="1086"/>
      <c r="T152" s="1086"/>
      <c r="U152" s="1086"/>
      <c r="V152" s="1086"/>
      <c r="W152" s="1086"/>
      <c r="X152" s="1086"/>
      <c r="Y152" s="1086"/>
      <c r="Z152" s="1086"/>
      <c r="AA152" s="1069"/>
      <c r="AB152" s="1069"/>
      <c r="AC152" s="1069"/>
      <c r="AD152" s="1069"/>
      <c r="AE152" s="1069"/>
      <c r="AF152" s="1069"/>
      <c r="AG152" s="1069"/>
      <c r="AH152" s="1069"/>
      <c r="AI152" s="1069"/>
      <c r="AJ152" s="1069"/>
      <c r="AK152" s="1069"/>
      <c r="AL152" s="1069"/>
      <c r="AM152" s="1069"/>
      <c r="AN152" s="1069"/>
      <c r="AO152" s="1069"/>
      <c r="AP152" s="1069"/>
      <c r="AQ152" s="1069"/>
      <c r="AR152" s="1069"/>
      <c r="AS152" s="1069"/>
      <c r="AT152" s="1069"/>
      <c r="AU152" s="1069"/>
      <c r="AV152" s="1069"/>
      <c r="AW152" s="1069"/>
      <c r="AX152" s="1069"/>
      <c r="AY152" s="1069"/>
      <c r="AZ152" s="1069"/>
      <c r="BA152" s="1069"/>
    </row>
    <row r="153" spans="1:53" ht="12.75">
      <c r="A153" s="1069"/>
      <c r="B153" s="1069"/>
      <c r="C153" s="1069"/>
      <c r="D153" s="1069"/>
      <c r="E153" s="1069"/>
      <c r="F153" s="1069"/>
      <c r="G153" s="1069"/>
      <c r="I153" s="1086"/>
      <c r="J153" s="1086"/>
      <c r="K153" s="1086"/>
      <c r="L153" s="1086"/>
      <c r="M153" s="1086"/>
      <c r="N153" s="1086"/>
      <c r="O153" s="1086"/>
      <c r="P153" s="1086"/>
      <c r="Q153" s="1086"/>
      <c r="R153" s="1086"/>
      <c r="S153" s="1086"/>
      <c r="T153" s="1086"/>
      <c r="U153" s="1086"/>
      <c r="V153" s="1086"/>
      <c r="W153" s="1086"/>
      <c r="X153" s="1086"/>
      <c r="Y153" s="1086"/>
      <c r="Z153" s="1086"/>
      <c r="AA153" s="1069"/>
      <c r="AB153" s="1069"/>
      <c r="AC153" s="1069"/>
      <c r="AD153" s="1069"/>
      <c r="AE153" s="1069"/>
      <c r="AF153" s="1069"/>
      <c r="AG153" s="1069"/>
      <c r="AH153" s="1069"/>
      <c r="AI153" s="1069"/>
      <c r="AJ153" s="1069"/>
      <c r="AK153" s="1069"/>
      <c r="AL153" s="1069"/>
      <c r="AM153" s="1069"/>
      <c r="AN153" s="1069"/>
      <c r="AO153" s="1069"/>
      <c r="AP153" s="1069"/>
      <c r="AQ153" s="1069"/>
      <c r="AR153" s="1069"/>
      <c r="AS153" s="1069"/>
      <c r="AT153" s="1069"/>
      <c r="AU153" s="1069"/>
      <c r="AV153" s="1069"/>
      <c r="AW153" s="1069"/>
      <c r="AX153" s="1069"/>
      <c r="AY153" s="1069"/>
      <c r="AZ153" s="1069"/>
      <c r="BA153" s="1069"/>
    </row>
    <row r="154" spans="1:53" ht="12.75">
      <c r="A154" s="1069"/>
      <c r="B154" s="1069"/>
      <c r="C154" s="1069"/>
      <c r="D154" s="1069"/>
      <c r="E154" s="1069"/>
      <c r="F154" s="1069"/>
      <c r="G154" s="1069"/>
      <c r="I154" s="1086"/>
      <c r="J154" s="1086"/>
      <c r="K154" s="1086"/>
      <c r="L154" s="1086"/>
      <c r="M154" s="1086"/>
      <c r="N154" s="1086"/>
      <c r="O154" s="1086"/>
      <c r="P154" s="1086"/>
      <c r="Q154" s="1086"/>
      <c r="R154" s="1086"/>
      <c r="S154" s="1086"/>
      <c r="T154" s="1086"/>
      <c r="U154" s="1086"/>
      <c r="V154" s="1086"/>
      <c r="W154" s="1086"/>
      <c r="X154" s="1086"/>
      <c r="Y154" s="1086"/>
      <c r="Z154" s="1086"/>
      <c r="AA154" s="1069"/>
      <c r="AB154" s="1069"/>
      <c r="AC154" s="1069"/>
      <c r="AD154" s="1069"/>
      <c r="AE154" s="1069"/>
      <c r="AF154" s="1069"/>
      <c r="AG154" s="1069"/>
      <c r="AH154" s="1069"/>
      <c r="AI154" s="1069"/>
      <c r="AJ154" s="1069"/>
      <c r="AK154" s="1069"/>
      <c r="AL154" s="1069"/>
      <c r="AM154" s="1069"/>
      <c r="AN154" s="1069"/>
      <c r="AO154" s="1069"/>
      <c r="AP154" s="1069"/>
      <c r="AQ154" s="1069"/>
      <c r="AR154" s="1069"/>
      <c r="AS154" s="1069"/>
      <c r="AT154" s="1069"/>
      <c r="AU154" s="1069"/>
      <c r="AV154" s="1069"/>
      <c r="AW154" s="1069"/>
      <c r="AX154" s="1069"/>
      <c r="AY154" s="1069"/>
      <c r="AZ154" s="1069"/>
      <c r="BA154" s="1069"/>
    </row>
    <row r="155" spans="1:53" ht="12.75">
      <c r="A155" s="1069"/>
      <c r="B155" s="1069"/>
      <c r="C155" s="1069"/>
      <c r="D155" s="1069"/>
      <c r="E155" s="1069"/>
      <c r="F155" s="1069"/>
      <c r="G155" s="1069"/>
      <c r="I155" s="1086"/>
      <c r="J155" s="1086"/>
      <c r="K155" s="1086"/>
      <c r="L155" s="1086"/>
      <c r="M155" s="1086"/>
      <c r="N155" s="1086"/>
      <c r="O155" s="1086"/>
      <c r="P155" s="1086"/>
      <c r="Q155" s="1086"/>
      <c r="R155" s="1086"/>
      <c r="S155" s="1086"/>
      <c r="T155" s="1086"/>
      <c r="U155" s="1086"/>
      <c r="V155" s="1086"/>
      <c r="W155" s="1086"/>
      <c r="X155" s="1086"/>
      <c r="Y155" s="1086"/>
      <c r="Z155" s="1086"/>
      <c r="AA155" s="1069"/>
      <c r="AB155" s="1069"/>
      <c r="AC155" s="1069"/>
      <c r="AD155" s="1069"/>
      <c r="AE155" s="1069"/>
      <c r="AF155" s="1069"/>
      <c r="AG155" s="1069"/>
      <c r="AH155" s="1069"/>
      <c r="AI155" s="1069"/>
      <c r="AJ155" s="1069"/>
      <c r="AK155" s="1069"/>
      <c r="AL155" s="1069"/>
      <c r="AM155" s="1069"/>
      <c r="AN155" s="1069"/>
      <c r="AO155" s="1069"/>
      <c r="AP155" s="1069"/>
      <c r="AQ155" s="1069"/>
      <c r="AR155" s="1069"/>
      <c r="AS155" s="1069"/>
      <c r="AT155" s="1069"/>
      <c r="AU155" s="1069"/>
      <c r="AV155" s="1069"/>
      <c r="AW155" s="1069"/>
      <c r="AX155" s="1069"/>
      <c r="AY155" s="1069"/>
      <c r="AZ155" s="1069"/>
      <c r="BA155" s="1069"/>
    </row>
    <row r="156" spans="1:53" ht="12.75">
      <c r="A156" s="1069"/>
      <c r="B156" s="1069"/>
      <c r="C156" s="1069"/>
      <c r="D156" s="1069"/>
      <c r="E156" s="1069"/>
      <c r="F156" s="1069"/>
      <c r="G156" s="1069"/>
      <c r="I156" s="1086"/>
      <c r="J156" s="1086"/>
      <c r="K156" s="1086"/>
      <c r="L156" s="1086"/>
      <c r="M156" s="1086"/>
      <c r="N156" s="1086"/>
      <c r="O156" s="1086"/>
      <c r="P156" s="1086"/>
      <c r="Q156" s="1086"/>
      <c r="R156" s="1086"/>
      <c r="S156" s="1086"/>
      <c r="T156" s="1086"/>
      <c r="U156" s="1086"/>
      <c r="V156" s="1086"/>
      <c r="W156" s="1086"/>
      <c r="X156" s="1086"/>
      <c r="Y156" s="1086"/>
      <c r="Z156" s="1086"/>
      <c r="AA156" s="1069"/>
      <c r="AB156" s="1069"/>
      <c r="AC156" s="1069"/>
      <c r="AD156" s="1069"/>
      <c r="AE156" s="1069"/>
      <c r="AF156" s="1069"/>
      <c r="AG156" s="1069"/>
      <c r="AH156" s="1069"/>
      <c r="AI156" s="1069"/>
      <c r="AJ156" s="1069"/>
      <c r="AK156" s="1069"/>
      <c r="AL156" s="1069"/>
      <c r="AM156" s="1069"/>
      <c r="AN156" s="1069"/>
      <c r="AO156" s="1069"/>
      <c r="AP156" s="1069"/>
      <c r="AQ156" s="1069"/>
      <c r="AR156" s="1069"/>
      <c r="AS156" s="1069"/>
      <c r="AT156" s="1069"/>
      <c r="AU156" s="1069"/>
      <c r="AV156" s="1069"/>
      <c r="AW156" s="1069"/>
      <c r="AX156" s="1069"/>
      <c r="AY156" s="1069"/>
      <c r="AZ156" s="1069"/>
      <c r="BA156" s="1069"/>
    </row>
    <row r="157" spans="1:53" ht="12.75">
      <c r="A157" s="1069"/>
      <c r="B157" s="1069"/>
      <c r="C157" s="1069"/>
      <c r="D157" s="1069"/>
      <c r="E157" s="1069"/>
      <c r="F157" s="1069"/>
      <c r="G157" s="1069"/>
      <c r="I157" s="1086"/>
      <c r="J157" s="1086"/>
      <c r="K157" s="1086"/>
      <c r="L157" s="1086"/>
      <c r="M157" s="1086"/>
      <c r="N157" s="1086"/>
      <c r="O157" s="1086"/>
      <c r="P157" s="1086"/>
      <c r="Q157" s="1086"/>
      <c r="R157" s="1086"/>
      <c r="S157" s="1086"/>
      <c r="T157" s="1086"/>
      <c r="U157" s="1086"/>
      <c r="V157" s="1086"/>
      <c r="W157" s="1086"/>
      <c r="X157" s="1086"/>
      <c r="Y157" s="1086"/>
      <c r="Z157" s="1086"/>
      <c r="AA157" s="1069"/>
      <c r="AB157" s="1069"/>
      <c r="AC157" s="1069"/>
      <c r="AD157" s="1069"/>
      <c r="AE157" s="1069"/>
      <c r="AF157" s="1069"/>
      <c r="AG157" s="1069"/>
      <c r="AH157" s="1069"/>
      <c r="AI157" s="1069"/>
      <c r="AJ157" s="1069"/>
      <c r="AK157" s="1069"/>
      <c r="AL157" s="1069"/>
      <c r="AM157" s="1069"/>
      <c r="AN157" s="1069"/>
      <c r="AO157" s="1069"/>
      <c r="AP157" s="1069"/>
      <c r="AQ157" s="1069"/>
      <c r="AR157" s="1069"/>
      <c r="AS157" s="1069"/>
      <c r="AT157" s="1069"/>
      <c r="AU157" s="1069"/>
      <c r="AV157" s="1069"/>
      <c r="AW157" s="1069"/>
      <c r="AX157" s="1069"/>
      <c r="AY157" s="1069"/>
      <c r="AZ157" s="1069"/>
      <c r="BA157" s="1069"/>
    </row>
    <row r="158" spans="1:53" ht="12.75">
      <c r="A158" s="1069"/>
      <c r="B158" s="1069"/>
      <c r="C158" s="1069"/>
      <c r="D158" s="1069"/>
      <c r="E158" s="1069"/>
      <c r="F158" s="1069"/>
      <c r="G158" s="1069"/>
      <c r="I158" s="1086"/>
      <c r="J158" s="1086"/>
      <c r="K158" s="1086"/>
      <c r="L158" s="1086"/>
      <c r="M158" s="1086"/>
      <c r="N158" s="1086"/>
      <c r="O158" s="1086"/>
      <c r="P158" s="1086"/>
      <c r="Q158" s="1086"/>
      <c r="R158" s="1086"/>
      <c r="S158" s="1086"/>
      <c r="T158" s="1086"/>
      <c r="U158" s="1086"/>
      <c r="V158" s="1086"/>
      <c r="W158" s="1086"/>
      <c r="X158" s="1086"/>
      <c r="Y158" s="1086"/>
      <c r="Z158" s="1086"/>
      <c r="AA158" s="1069"/>
      <c r="AB158" s="1069"/>
      <c r="AC158" s="1069"/>
      <c r="AD158" s="1069"/>
      <c r="AE158" s="1069"/>
      <c r="AF158" s="1069"/>
      <c r="AG158" s="1069"/>
      <c r="AH158" s="1069"/>
      <c r="AI158" s="1069"/>
      <c r="AJ158" s="1069"/>
      <c r="AK158" s="1069"/>
      <c r="AL158" s="1069"/>
      <c r="AM158" s="1069"/>
      <c r="AN158" s="1069"/>
      <c r="AO158" s="1069"/>
      <c r="AP158" s="1069"/>
      <c r="AQ158" s="1069"/>
      <c r="AR158" s="1069"/>
      <c r="AS158" s="1069"/>
      <c r="AT158" s="1069"/>
      <c r="AU158" s="1069"/>
      <c r="AV158" s="1069"/>
      <c r="AW158" s="1069"/>
      <c r="AX158" s="1069"/>
      <c r="AY158" s="1069"/>
      <c r="AZ158" s="1069"/>
      <c r="BA158" s="1069"/>
    </row>
    <row r="159" spans="1:53" ht="12.75">
      <c r="A159" s="1069"/>
      <c r="B159" s="1069"/>
      <c r="C159" s="1069"/>
      <c r="D159" s="1069"/>
      <c r="E159" s="1069"/>
      <c r="F159" s="1069"/>
      <c r="G159" s="1069"/>
      <c r="I159" s="1086"/>
      <c r="J159" s="1086"/>
      <c r="K159" s="1086"/>
      <c r="L159" s="1086"/>
      <c r="M159" s="1086"/>
      <c r="N159" s="1086"/>
      <c r="O159" s="1086"/>
      <c r="P159" s="1086"/>
      <c r="Q159" s="1086"/>
      <c r="R159" s="1086"/>
      <c r="S159" s="1086"/>
      <c r="T159" s="1086"/>
      <c r="U159" s="1086"/>
      <c r="V159" s="1086"/>
      <c r="W159" s="1086"/>
      <c r="X159" s="1086"/>
      <c r="Y159" s="1086"/>
      <c r="Z159" s="1086"/>
      <c r="AA159" s="1069"/>
      <c r="AB159" s="1069"/>
      <c r="AC159" s="1069"/>
      <c r="AD159" s="1069"/>
      <c r="AE159" s="1069"/>
      <c r="AF159" s="1069"/>
      <c r="AG159" s="1069"/>
      <c r="AH159" s="1069"/>
      <c r="AI159" s="1069"/>
      <c r="AJ159" s="1069"/>
      <c r="AK159" s="1069"/>
      <c r="AL159" s="1069"/>
      <c r="AM159" s="1069"/>
      <c r="AN159" s="1069"/>
      <c r="AO159" s="1069"/>
      <c r="AP159" s="1069"/>
      <c r="AQ159" s="1069"/>
      <c r="AR159" s="1069"/>
      <c r="AS159" s="1069"/>
      <c r="AT159" s="1069"/>
      <c r="AU159" s="1069"/>
      <c r="AV159" s="1069"/>
      <c r="AW159" s="1069"/>
      <c r="AX159" s="1069"/>
      <c r="AY159" s="1069"/>
      <c r="AZ159" s="1069"/>
      <c r="BA159" s="1069"/>
    </row>
    <row r="160" spans="1:53" ht="12.75">
      <c r="A160" s="1069"/>
      <c r="B160" s="1069"/>
      <c r="C160" s="1069"/>
      <c r="D160" s="1069"/>
      <c r="E160" s="1069"/>
      <c r="F160" s="1069"/>
      <c r="G160" s="1069"/>
      <c r="I160" s="1086"/>
      <c r="J160" s="1086"/>
      <c r="K160" s="1086"/>
      <c r="L160" s="1086"/>
      <c r="M160" s="1086"/>
      <c r="N160" s="1086"/>
      <c r="O160" s="1086"/>
      <c r="P160" s="1086"/>
      <c r="Q160" s="1086"/>
      <c r="R160" s="1086"/>
      <c r="S160" s="1086"/>
      <c r="T160" s="1086"/>
      <c r="U160" s="1086"/>
      <c r="V160" s="1086"/>
      <c r="W160" s="1086"/>
      <c r="X160" s="1086"/>
      <c r="Y160" s="1086"/>
      <c r="Z160" s="1086"/>
      <c r="AA160" s="1069"/>
      <c r="AB160" s="1069"/>
      <c r="AC160" s="1069"/>
      <c r="AD160" s="1069"/>
      <c r="AE160" s="1069"/>
      <c r="AF160" s="1069"/>
      <c r="AG160" s="1069"/>
      <c r="AH160" s="1069"/>
      <c r="AI160" s="1069"/>
      <c r="AJ160" s="1069"/>
      <c r="AK160" s="1069"/>
      <c r="AL160" s="1069"/>
      <c r="AM160" s="1069"/>
      <c r="AN160" s="1069"/>
      <c r="AO160" s="1069"/>
      <c r="AP160" s="1069"/>
      <c r="AQ160" s="1069"/>
      <c r="AR160" s="1069"/>
      <c r="AS160" s="1069"/>
      <c r="AT160" s="1069"/>
      <c r="AU160" s="1069"/>
      <c r="AV160" s="1069"/>
      <c r="AW160" s="1069"/>
      <c r="AX160" s="1069"/>
      <c r="AY160" s="1069"/>
      <c r="AZ160" s="1069"/>
      <c r="BA160" s="1069"/>
    </row>
    <row r="161" spans="1:53" ht="12.75">
      <c r="A161" s="1069"/>
      <c r="B161" s="1069"/>
      <c r="C161" s="1069"/>
      <c r="D161" s="1069"/>
      <c r="E161" s="1069"/>
      <c r="F161" s="1069"/>
      <c r="G161" s="1069"/>
      <c r="I161" s="1086"/>
      <c r="J161" s="1086"/>
      <c r="K161" s="1086"/>
      <c r="L161" s="1086"/>
      <c r="M161" s="1086"/>
      <c r="N161" s="1086"/>
      <c r="O161" s="1086"/>
      <c r="P161" s="1086"/>
      <c r="Q161" s="1086"/>
      <c r="R161" s="1086"/>
      <c r="S161" s="1086"/>
      <c r="T161" s="1086"/>
      <c r="U161" s="1086"/>
      <c r="V161" s="1086"/>
      <c r="W161" s="1086"/>
      <c r="X161" s="1086"/>
      <c r="Y161" s="1086"/>
      <c r="Z161" s="1086"/>
      <c r="AA161" s="1069"/>
      <c r="AB161" s="1069"/>
      <c r="AC161" s="1069"/>
      <c r="AD161" s="1069"/>
      <c r="AE161" s="1069"/>
      <c r="AF161" s="1069"/>
      <c r="AG161" s="1069"/>
      <c r="AH161" s="1069"/>
      <c r="AI161" s="1069"/>
      <c r="AJ161" s="1069"/>
      <c r="AK161" s="1069"/>
      <c r="AL161" s="1069"/>
      <c r="AM161" s="1069"/>
      <c r="AN161" s="1069"/>
      <c r="AO161" s="1069"/>
      <c r="AP161" s="1069"/>
      <c r="AQ161" s="1069"/>
      <c r="AR161" s="1069"/>
      <c r="AS161" s="1069"/>
      <c r="AT161" s="1069"/>
      <c r="AU161" s="1069"/>
      <c r="AV161" s="1069"/>
      <c r="AW161" s="1069"/>
      <c r="AX161" s="1069"/>
      <c r="AY161" s="1069"/>
      <c r="AZ161" s="1069"/>
      <c r="BA161" s="1069"/>
    </row>
    <row r="162" spans="1:53" ht="12.75">
      <c r="A162" s="1069"/>
      <c r="B162" s="1069"/>
      <c r="C162" s="1069"/>
      <c r="D162" s="1069"/>
      <c r="E162" s="1069"/>
      <c r="F162" s="1069"/>
      <c r="G162" s="1069"/>
      <c r="I162" s="1086"/>
      <c r="J162" s="1086"/>
      <c r="K162" s="1086"/>
      <c r="L162" s="1086"/>
      <c r="M162" s="1086"/>
      <c r="N162" s="1086"/>
      <c r="O162" s="1086"/>
      <c r="P162" s="1086"/>
      <c r="Q162" s="1086"/>
      <c r="R162" s="1086"/>
      <c r="S162" s="1086"/>
      <c r="T162" s="1086"/>
      <c r="U162" s="1086"/>
      <c r="V162" s="1086"/>
      <c r="W162" s="1086"/>
      <c r="X162" s="1086"/>
      <c r="Y162" s="1086"/>
      <c r="Z162" s="1086"/>
      <c r="AA162" s="1069"/>
      <c r="AB162" s="1069"/>
      <c r="AC162" s="1069"/>
      <c r="AD162" s="1069"/>
      <c r="AE162" s="1069"/>
      <c r="AF162" s="1069"/>
      <c r="AG162" s="1069"/>
      <c r="AH162" s="1069"/>
      <c r="AI162" s="1069"/>
      <c r="AJ162" s="1069"/>
      <c r="AK162" s="1069"/>
      <c r="AL162" s="1069"/>
      <c r="AM162" s="1069"/>
      <c r="AN162" s="1069"/>
      <c r="AO162" s="1069"/>
      <c r="AP162" s="1069"/>
      <c r="AQ162" s="1069"/>
      <c r="AR162" s="1069"/>
      <c r="AS162" s="1069"/>
      <c r="AT162" s="1069"/>
      <c r="AU162" s="1069"/>
      <c r="AV162" s="1069"/>
      <c r="AW162" s="1069"/>
      <c r="AX162" s="1069"/>
      <c r="AY162" s="1069"/>
      <c r="AZ162" s="1069"/>
      <c r="BA162" s="1069"/>
    </row>
    <row r="163" spans="1:53" ht="12.75">
      <c r="A163" s="1069"/>
      <c r="B163" s="1069"/>
      <c r="C163" s="1069"/>
      <c r="D163" s="1069"/>
      <c r="E163" s="1069"/>
      <c r="F163" s="1069"/>
      <c r="G163" s="1069"/>
      <c r="I163" s="1086"/>
      <c r="J163" s="1086"/>
      <c r="K163" s="1086"/>
      <c r="L163" s="1086"/>
      <c r="M163" s="1086"/>
      <c r="N163" s="1086"/>
      <c r="O163" s="1086"/>
      <c r="P163" s="1086"/>
      <c r="Q163" s="1086"/>
      <c r="R163" s="1086"/>
      <c r="S163" s="1086"/>
      <c r="T163" s="1086"/>
      <c r="U163" s="1086"/>
      <c r="V163" s="1086"/>
      <c r="W163" s="1086"/>
      <c r="X163" s="1086"/>
      <c r="Y163" s="1086"/>
      <c r="Z163" s="1086"/>
      <c r="AA163" s="1069"/>
      <c r="AB163" s="1069"/>
      <c r="AC163" s="1069"/>
      <c r="AD163" s="1069"/>
      <c r="AE163" s="1069"/>
      <c r="AF163" s="1069"/>
      <c r="AG163" s="1069"/>
      <c r="AH163" s="1069"/>
      <c r="AI163" s="1069"/>
      <c r="AJ163" s="1069"/>
      <c r="AK163" s="1069"/>
      <c r="AL163" s="1069"/>
      <c r="AM163" s="1069"/>
      <c r="AN163" s="1069"/>
      <c r="AO163" s="1069"/>
      <c r="AP163" s="1069"/>
      <c r="AQ163" s="1069"/>
      <c r="AR163" s="1069"/>
      <c r="AS163" s="1069"/>
      <c r="AT163" s="1069"/>
      <c r="AU163" s="1069"/>
      <c r="AV163" s="1069"/>
      <c r="AW163" s="1069"/>
      <c r="AX163" s="1069"/>
      <c r="AY163" s="1069"/>
      <c r="AZ163" s="1069"/>
      <c r="BA163" s="1069"/>
    </row>
    <row r="164" spans="1:53" ht="12.75">
      <c r="A164" s="1069"/>
      <c r="B164" s="1069"/>
      <c r="C164" s="1069"/>
      <c r="D164" s="1069"/>
      <c r="E164" s="1069"/>
      <c r="F164" s="1069"/>
      <c r="G164" s="1069"/>
      <c r="I164" s="1086"/>
      <c r="J164" s="1086"/>
      <c r="K164" s="1086"/>
      <c r="L164" s="1086"/>
      <c r="M164" s="1086"/>
      <c r="N164" s="1086"/>
      <c r="O164" s="1086"/>
      <c r="P164" s="1086"/>
      <c r="Q164" s="1086"/>
      <c r="R164" s="1086"/>
      <c r="S164" s="1086"/>
      <c r="T164" s="1086"/>
      <c r="U164" s="1086"/>
      <c r="V164" s="1086"/>
      <c r="W164" s="1086"/>
      <c r="X164" s="1086"/>
      <c r="Y164" s="1086"/>
      <c r="Z164" s="1086"/>
      <c r="AA164" s="1069"/>
      <c r="AB164" s="1069"/>
      <c r="AC164" s="1069"/>
      <c r="AD164" s="1069"/>
      <c r="AE164" s="1069"/>
      <c r="AF164" s="1069"/>
      <c r="AG164" s="1069"/>
      <c r="AH164" s="1069"/>
      <c r="AI164" s="1069"/>
      <c r="AJ164" s="1069"/>
      <c r="AK164" s="1069"/>
      <c r="AL164" s="1069"/>
      <c r="AM164" s="1069"/>
      <c r="AN164" s="1069"/>
      <c r="AO164" s="1069"/>
      <c r="AP164" s="1069"/>
      <c r="AQ164" s="1069"/>
      <c r="AR164" s="1069"/>
      <c r="AS164" s="1069"/>
      <c r="AT164" s="1069"/>
      <c r="AU164" s="1069"/>
      <c r="AV164" s="1069"/>
      <c r="AW164" s="1069"/>
      <c r="AX164" s="1069"/>
      <c r="AY164" s="1069"/>
      <c r="AZ164" s="1069"/>
      <c r="BA164" s="1069"/>
    </row>
    <row r="165" spans="1:53" ht="12.75">
      <c r="A165" s="1069"/>
      <c r="B165" s="1069"/>
      <c r="C165" s="1069"/>
      <c r="D165" s="1069"/>
      <c r="E165" s="1069"/>
      <c r="F165" s="1069"/>
      <c r="G165" s="1069"/>
      <c r="I165" s="1086"/>
      <c r="J165" s="1086"/>
      <c r="K165" s="1086"/>
      <c r="L165" s="1086"/>
      <c r="M165" s="1086"/>
      <c r="N165" s="1086"/>
      <c r="O165" s="1086"/>
      <c r="P165" s="1086"/>
      <c r="Q165" s="1086"/>
      <c r="R165" s="1086"/>
      <c r="S165" s="1086"/>
      <c r="T165" s="1086"/>
      <c r="U165" s="1086"/>
      <c r="V165" s="1086"/>
      <c r="W165" s="1086"/>
      <c r="X165" s="1086"/>
      <c r="Y165" s="1086"/>
      <c r="Z165" s="1086"/>
      <c r="AA165" s="1069"/>
      <c r="AB165" s="1069"/>
      <c r="AC165" s="1069"/>
      <c r="AD165" s="1069"/>
      <c r="AE165" s="1069"/>
      <c r="AF165" s="1069"/>
      <c r="AG165" s="1069"/>
      <c r="AH165" s="1069"/>
      <c r="AI165" s="1069"/>
      <c r="AJ165" s="1069"/>
      <c r="AK165" s="1069"/>
      <c r="AL165" s="1069"/>
      <c r="AM165" s="1069"/>
      <c r="AN165" s="1069"/>
      <c r="AO165" s="1069"/>
      <c r="AP165" s="1069"/>
      <c r="AQ165" s="1069"/>
      <c r="AR165" s="1069"/>
      <c r="AS165" s="1069"/>
      <c r="AT165" s="1069"/>
      <c r="AU165" s="1069"/>
      <c r="AV165" s="1069"/>
      <c r="AW165" s="1069"/>
      <c r="AX165" s="1069"/>
      <c r="AY165" s="1069"/>
      <c r="AZ165" s="1069"/>
      <c r="BA165" s="1069"/>
    </row>
    <row r="166" spans="1:53" ht="12.75">
      <c r="A166" s="1069"/>
      <c r="B166" s="1069"/>
      <c r="C166" s="1069"/>
      <c r="D166" s="1069"/>
      <c r="E166" s="1069"/>
      <c r="F166" s="1069"/>
      <c r="G166" s="1069"/>
      <c r="I166" s="1069"/>
      <c r="J166" s="1069"/>
      <c r="K166" s="1069"/>
      <c r="L166" s="1069"/>
      <c r="M166" s="1069"/>
      <c r="N166" s="1069"/>
      <c r="O166" s="1069"/>
      <c r="P166" s="1069"/>
      <c r="Q166" s="1069"/>
      <c r="R166" s="1069"/>
      <c r="S166" s="1069"/>
      <c r="T166" s="1069"/>
      <c r="U166" s="1069"/>
      <c r="V166" s="1069"/>
      <c r="W166" s="1069"/>
      <c r="X166" s="1069"/>
      <c r="Y166" s="1069"/>
      <c r="Z166" s="1069"/>
      <c r="AA166" s="1069"/>
      <c r="AB166" s="1069"/>
      <c r="AC166" s="1069"/>
      <c r="AD166" s="1069"/>
      <c r="AE166" s="1069"/>
      <c r="AF166" s="1069"/>
      <c r="AG166" s="1069"/>
      <c r="AH166" s="1069"/>
      <c r="AI166" s="1069"/>
      <c r="AJ166" s="1069"/>
      <c r="AK166" s="1069"/>
      <c r="AL166" s="1069"/>
      <c r="AM166" s="1069"/>
      <c r="AN166" s="1069"/>
      <c r="AO166" s="1069"/>
      <c r="AP166" s="1069"/>
      <c r="AQ166" s="1069"/>
      <c r="AR166" s="1069"/>
      <c r="AS166" s="1069"/>
      <c r="AT166" s="1069"/>
      <c r="AU166" s="1069"/>
      <c r="AV166" s="1069"/>
      <c r="AW166" s="1069"/>
      <c r="AX166" s="1069"/>
      <c r="AY166" s="1069"/>
      <c r="AZ166" s="1069"/>
      <c r="BA166" s="1069"/>
    </row>
    <row r="167" spans="1:53" ht="12.75">
      <c r="A167" s="1069"/>
      <c r="B167" s="1069"/>
      <c r="C167" s="1069"/>
      <c r="D167" s="1069"/>
      <c r="E167" s="1069"/>
      <c r="F167" s="1069"/>
      <c r="G167" s="1069"/>
      <c r="I167" s="1069"/>
      <c r="J167" s="1069"/>
      <c r="K167" s="1069"/>
      <c r="L167" s="1069"/>
      <c r="M167" s="1069"/>
      <c r="N167" s="1069"/>
      <c r="O167" s="1069"/>
      <c r="P167" s="1069"/>
      <c r="Q167" s="1069"/>
      <c r="R167" s="1069"/>
      <c r="S167" s="1069"/>
      <c r="T167" s="1069"/>
      <c r="U167" s="1069"/>
      <c r="V167" s="1069"/>
      <c r="W167" s="1069"/>
      <c r="X167" s="1069"/>
      <c r="Y167" s="1069"/>
      <c r="Z167" s="1069"/>
      <c r="AA167" s="1069"/>
      <c r="AB167" s="1069"/>
      <c r="AC167" s="1069"/>
      <c r="AD167" s="1069"/>
      <c r="AE167" s="1069"/>
      <c r="AF167" s="1069"/>
      <c r="AG167" s="1069"/>
      <c r="AH167" s="1069"/>
      <c r="AI167" s="1069"/>
      <c r="AJ167" s="1069"/>
      <c r="AK167" s="1069"/>
      <c r="AL167" s="1069"/>
      <c r="AM167" s="1069"/>
      <c r="AN167" s="1069"/>
      <c r="AO167" s="1069"/>
      <c r="AP167" s="1069"/>
      <c r="AQ167" s="1069"/>
      <c r="AR167" s="1069"/>
      <c r="AS167" s="1069"/>
      <c r="AT167" s="1069"/>
      <c r="AU167" s="1069"/>
      <c r="AV167" s="1069"/>
      <c r="AW167" s="1069"/>
      <c r="AX167" s="1069"/>
      <c r="AY167" s="1069"/>
      <c r="AZ167" s="1069"/>
      <c r="BA167" s="1069"/>
    </row>
    <row r="168" spans="1:53" ht="12.75">
      <c r="A168" s="1069"/>
      <c r="B168" s="1069"/>
      <c r="C168" s="1069"/>
      <c r="D168" s="1069"/>
      <c r="E168" s="1069"/>
      <c r="F168" s="1069"/>
      <c r="G168" s="1069"/>
      <c r="I168" s="1069"/>
      <c r="J168" s="1069"/>
      <c r="K168" s="1069"/>
      <c r="L168" s="1069"/>
      <c r="M168" s="1069"/>
      <c r="N168" s="1069"/>
      <c r="O168" s="1069"/>
      <c r="P168" s="1069"/>
      <c r="Q168" s="1069"/>
      <c r="R168" s="1069"/>
      <c r="S168" s="1069"/>
      <c r="T168" s="1069"/>
      <c r="U168" s="1069"/>
      <c r="V168" s="1069"/>
      <c r="W168" s="1069"/>
      <c r="X168" s="1069"/>
      <c r="Y168" s="1069"/>
      <c r="Z168" s="1069"/>
      <c r="AA168" s="1069"/>
      <c r="AB168" s="1069"/>
      <c r="AC168" s="1069"/>
      <c r="AD168" s="1069"/>
      <c r="AE168" s="1069"/>
      <c r="AF168" s="1069"/>
      <c r="AG168" s="1069"/>
      <c r="AH168" s="1069"/>
      <c r="AI168" s="1069"/>
      <c r="AJ168" s="1069"/>
      <c r="AK168" s="1069"/>
      <c r="AL168" s="1069"/>
      <c r="AM168" s="1069"/>
      <c r="AN168" s="1069"/>
      <c r="AO168" s="1069"/>
      <c r="AP168" s="1069"/>
      <c r="AQ168" s="1069"/>
      <c r="AR168" s="1069"/>
      <c r="AS168" s="1069"/>
      <c r="AT168" s="1069"/>
      <c r="AU168" s="1069"/>
      <c r="AV168" s="1069"/>
      <c r="AW168" s="1069"/>
      <c r="AX168" s="1069"/>
      <c r="AY168" s="1069"/>
      <c r="AZ168" s="1069"/>
      <c r="BA168" s="1069"/>
    </row>
    <row r="169" spans="1:53" ht="12.75">
      <c r="A169" s="1069"/>
      <c r="B169" s="1069"/>
      <c r="C169" s="1069"/>
      <c r="D169" s="1069"/>
      <c r="E169" s="1069"/>
      <c r="F169" s="1069"/>
      <c r="G169" s="1069"/>
      <c r="I169" s="1069"/>
      <c r="J169" s="1069"/>
      <c r="K169" s="1069"/>
      <c r="L169" s="1069"/>
      <c r="M169" s="1069"/>
      <c r="N169" s="1069"/>
      <c r="O169" s="1069"/>
      <c r="P169" s="1069"/>
      <c r="Q169" s="1069"/>
      <c r="R169" s="1069"/>
      <c r="S169" s="1069"/>
      <c r="T169" s="1069"/>
      <c r="U169" s="1069"/>
      <c r="V169" s="1069"/>
      <c r="W169" s="1069"/>
      <c r="X169" s="1069"/>
      <c r="Y169" s="1069"/>
      <c r="Z169" s="1069"/>
      <c r="AA169" s="1069"/>
      <c r="AB169" s="1069"/>
      <c r="AC169" s="1069"/>
      <c r="AD169" s="1069"/>
      <c r="AE169" s="1069"/>
      <c r="AF169" s="1069"/>
      <c r="AG169" s="1069"/>
      <c r="AH169" s="1069"/>
      <c r="AI169" s="1069"/>
      <c r="AJ169" s="1069"/>
      <c r="AK169" s="1069"/>
      <c r="AL169" s="1069"/>
      <c r="AM169" s="1069"/>
      <c r="AN169" s="1069"/>
      <c r="AO169" s="1069"/>
      <c r="AP169" s="1069"/>
      <c r="AQ169" s="1069"/>
      <c r="AR169" s="1069"/>
      <c r="AS169" s="1069"/>
      <c r="AT169" s="1069"/>
      <c r="AU169" s="1069"/>
      <c r="AV169" s="1069"/>
      <c r="AW169" s="1069"/>
      <c r="AX169" s="1069"/>
      <c r="AY169" s="1069"/>
      <c r="AZ169" s="1069"/>
      <c r="BA169" s="1069"/>
    </row>
    <row r="170" spans="1:53" ht="12.75">
      <c r="A170" s="1069"/>
      <c r="B170" s="1069"/>
      <c r="C170" s="1069"/>
      <c r="D170" s="1069"/>
      <c r="E170" s="1069"/>
      <c r="F170" s="1069"/>
      <c r="G170" s="1069"/>
      <c r="I170" s="1069"/>
      <c r="J170" s="1069"/>
      <c r="K170" s="1069"/>
      <c r="L170" s="1069"/>
      <c r="M170" s="1069"/>
      <c r="N170" s="1069"/>
      <c r="O170" s="1069"/>
      <c r="P170" s="1069"/>
      <c r="Q170" s="1069"/>
      <c r="R170" s="1069"/>
      <c r="S170" s="1069"/>
      <c r="T170" s="1069"/>
      <c r="U170" s="1069"/>
      <c r="V170" s="1069"/>
      <c r="W170" s="1069"/>
      <c r="X170" s="1069"/>
      <c r="Y170" s="1069"/>
      <c r="Z170" s="1069"/>
      <c r="AA170" s="1069"/>
      <c r="AB170" s="1069"/>
      <c r="AC170" s="1069"/>
      <c r="AD170" s="1069"/>
      <c r="AE170" s="1069"/>
      <c r="AF170" s="1069"/>
      <c r="AG170" s="1069"/>
      <c r="AH170" s="1069"/>
      <c r="AI170" s="1069"/>
      <c r="AJ170" s="1069"/>
      <c r="AK170" s="1069"/>
      <c r="AL170" s="1069"/>
      <c r="AM170" s="1069"/>
      <c r="AN170" s="1069"/>
      <c r="AO170" s="1069"/>
      <c r="AP170" s="1069"/>
      <c r="AQ170" s="1069"/>
      <c r="AR170" s="1069"/>
      <c r="AS170" s="1069"/>
      <c r="AT170" s="1069"/>
      <c r="AU170" s="1069"/>
      <c r="AV170" s="1069"/>
      <c r="AW170" s="1069"/>
      <c r="AX170" s="1069"/>
      <c r="AY170" s="1069"/>
      <c r="AZ170" s="1069"/>
      <c r="BA170" s="1069"/>
    </row>
    <row r="171" spans="1:53" ht="12.75">
      <c r="A171" s="1069"/>
      <c r="B171" s="1069"/>
      <c r="C171" s="1069"/>
      <c r="D171" s="1069"/>
      <c r="E171" s="1069"/>
      <c r="F171" s="1069"/>
      <c r="G171" s="1069"/>
      <c r="I171" s="1069"/>
      <c r="J171" s="1069"/>
      <c r="K171" s="1069"/>
      <c r="L171" s="1069"/>
      <c r="M171" s="1069"/>
      <c r="N171" s="1069"/>
      <c r="O171" s="1069"/>
      <c r="P171" s="1069"/>
      <c r="Q171" s="1069"/>
      <c r="R171" s="1069"/>
      <c r="S171" s="1069"/>
      <c r="T171" s="1069"/>
      <c r="U171" s="1069"/>
      <c r="V171" s="1069"/>
      <c r="W171" s="1069"/>
      <c r="X171" s="1069"/>
      <c r="Y171" s="1069"/>
      <c r="Z171" s="1069"/>
      <c r="AA171" s="1069"/>
      <c r="AB171" s="1069"/>
      <c r="AC171" s="1069"/>
      <c r="AD171" s="1069"/>
      <c r="AE171" s="1069"/>
      <c r="AF171" s="1069"/>
      <c r="AG171" s="1069"/>
      <c r="AH171" s="1069"/>
      <c r="AI171" s="1069"/>
      <c r="AJ171" s="1069"/>
      <c r="AK171" s="1069"/>
      <c r="AL171" s="1069"/>
      <c r="AM171" s="1069"/>
      <c r="AN171" s="1069"/>
      <c r="AO171" s="1069"/>
      <c r="AP171" s="1069"/>
      <c r="AQ171" s="1069"/>
      <c r="AR171" s="1069"/>
      <c r="AS171" s="1069"/>
      <c r="AT171" s="1069"/>
      <c r="AU171" s="1069"/>
      <c r="AV171" s="1069"/>
      <c r="AW171" s="1069"/>
      <c r="AX171" s="1069"/>
      <c r="AY171" s="1069"/>
      <c r="AZ171" s="1069"/>
      <c r="BA171" s="1069"/>
    </row>
    <row r="172" spans="1:53" ht="12.75">
      <c r="A172" s="1069"/>
      <c r="B172" s="1069"/>
      <c r="C172" s="1069"/>
      <c r="D172" s="1069"/>
      <c r="E172" s="1069"/>
      <c r="F172" s="1069"/>
      <c r="G172" s="1069"/>
      <c r="I172" s="1069"/>
      <c r="J172" s="1069"/>
      <c r="K172" s="1069"/>
      <c r="L172" s="1069"/>
      <c r="M172" s="1069"/>
      <c r="N172" s="1069"/>
      <c r="O172" s="1069"/>
      <c r="P172" s="1069"/>
      <c r="Q172" s="1069"/>
      <c r="R172" s="1069"/>
      <c r="S172" s="1069"/>
      <c r="T172" s="1069"/>
      <c r="U172" s="1069"/>
      <c r="V172" s="1069"/>
      <c r="W172" s="1069"/>
      <c r="X172" s="1069"/>
      <c r="Y172" s="1069"/>
      <c r="Z172" s="1069"/>
      <c r="AA172" s="1069"/>
      <c r="AB172" s="1069"/>
      <c r="AC172" s="1069"/>
      <c r="AD172" s="1069"/>
      <c r="AE172" s="1069"/>
      <c r="AF172" s="1069"/>
      <c r="AG172" s="1069"/>
      <c r="AH172" s="1069"/>
      <c r="AI172" s="1069"/>
      <c r="AJ172" s="1069"/>
      <c r="AK172" s="1069"/>
      <c r="AL172" s="1069"/>
      <c r="AM172" s="1069"/>
      <c r="AN172" s="1069"/>
      <c r="AO172" s="1069"/>
      <c r="AP172" s="1069"/>
      <c r="AQ172" s="1069"/>
      <c r="AR172" s="1069"/>
      <c r="AS172" s="1069"/>
      <c r="AT172" s="1069"/>
      <c r="AU172" s="1069"/>
      <c r="AV172" s="1069"/>
      <c r="AW172" s="1069"/>
      <c r="AX172" s="1069"/>
      <c r="AY172" s="1069"/>
      <c r="AZ172" s="1069"/>
      <c r="BA172" s="1069"/>
    </row>
    <row r="173" spans="1:53" ht="12.75">
      <c r="A173" s="1069"/>
      <c r="B173" s="1069"/>
      <c r="C173" s="1069"/>
      <c r="D173" s="1069"/>
      <c r="E173" s="1069"/>
      <c r="F173" s="1069"/>
      <c r="G173" s="1069"/>
      <c r="I173" s="1069"/>
      <c r="J173" s="1069"/>
      <c r="K173" s="1069"/>
      <c r="L173" s="1069"/>
      <c r="M173" s="1069"/>
      <c r="N173" s="1069"/>
      <c r="O173" s="1069"/>
      <c r="P173" s="1069"/>
      <c r="Q173" s="1069"/>
      <c r="R173" s="1069"/>
      <c r="S173" s="1069"/>
      <c r="T173" s="1069"/>
      <c r="U173" s="1069"/>
      <c r="V173" s="1069"/>
      <c r="W173" s="1069"/>
      <c r="X173" s="1069"/>
      <c r="Y173" s="1069"/>
      <c r="Z173" s="1069"/>
      <c r="AA173" s="1069"/>
      <c r="AB173" s="1069"/>
      <c r="AC173" s="1069"/>
      <c r="AD173" s="1069"/>
      <c r="AE173" s="1069"/>
      <c r="AF173" s="1069"/>
      <c r="AG173" s="1069"/>
      <c r="AH173" s="1069"/>
      <c r="AI173" s="1069"/>
      <c r="AJ173" s="1069"/>
      <c r="AK173" s="1069"/>
      <c r="AL173" s="1069"/>
      <c r="AM173" s="1069"/>
      <c r="AN173" s="1069"/>
      <c r="AO173" s="1069"/>
      <c r="AP173" s="1069"/>
      <c r="AQ173" s="1069"/>
      <c r="AR173" s="1069"/>
      <c r="AS173" s="1069"/>
      <c r="AT173" s="1069"/>
      <c r="AU173" s="1069"/>
      <c r="AV173" s="1069"/>
      <c r="AW173" s="1069"/>
      <c r="AX173" s="1069"/>
      <c r="AY173" s="1069"/>
      <c r="AZ173" s="1069"/>
      <c r="BA173" s="1069"/>
    </row>
    <row r="174" spans="1:53" ht="12.75">
      <c r="A174" s="1069"/>
      <c r="B174" s="1069"/>
      <c r="C174" s="1069"/>
      <c r="D174" s="1069"/>
      <c r="E174" s="1069"/>
      <c r="F174" s="1069"/>
      <c r="G174" s="1069"/>
      <c r="I174" s="1069"/>
      <c r="J174" s="1069"/>
      <c r="K174" s="1069"/>
      <c r="L174" s="1069"/>
      <c r="M174" s="1069"/>
      <c r="N174" s="1069"/>
      <c r="O174" s="1069"/>
      <c r="P174" s="1069"/>
      <c r="Q174" s="1069"/>
      <c r="R174" s="1069"/>
      <c r="S174" s="1069"/>
      <c r="T174" s="1069"/>
      <c r="U174" s="1069"/>
      <c r="V174" s="1069"/>
      <c r="W174" s="1069"/>
      <c r="X174" s="1069"/>
      <c r="Y174" s="1069"/>
      <c r="Z174" s="1069"/>
      <c r="AA174" s="1069"/>
      <c r="AB174" s="1069"/>
      <c r="AC174" s="1069"/>
      <c r="AD174" s="1069"/>
      <c r="AE174" s="1069"/>
      <c r="AF174" s="1069"/>
      <c r="AG174" s="1069"/>
      <c r="AH174" s="1069"/>
      <c r="AI174" s="1069"/>
      <c r="AJ174" s="1069"/>
      <c r="AK174" s="1069"/>
      <c r="AL174" s="1069"/>
      <c r="AM174" s="1069"/>
      <c r="AN174" s="1069"/>
      <c r="AO174" s="1069"/>
      <c r="AP174" s="1069"/>
      <c r="AQ174" s="1069"/>
      <c r="AR174" s="1069"/>
      <c r="AS174" s="1069"/>
      <c r="AT174" s="1069"/>
      <c r="AU174" s="1069"/>
      <c r="AV174" s="1069"/>
      <c r="AW174" s="1069"/>
      <c r="AX174" s="1069"/>
      <c r="AY174" s="1069"/>
      <c r="AZ174" s="1069"/>
      <c r="BA174" s="1069"/>
    </row>
    <row r="175" spans="1:53" ht="12.75">
      <c r="A175" s="1069"/>
      <c r="B175" s="1069"/>
      <c r="C175" s="1069"/>
      <c r="D175" s="1069"/>
      <c r="E175" s="1069"/>
      <c r="F175" s="1069"/>
      <c r="G175" s="1069"/>
      <c r="I175" s="1069"/>
      <c r="J175" s="1069"/>
      <c r="K175" s="1069"/>
      <c r="L175" s="1069"/>
      <c r="M175" s="1069"/>
      <c r="N175" s="1069"/>
      <c r="O175" s="1069"/>
      <c r="P175" s="1069"/>
      <c r="Q175" s="1069"/>
      <c r="R175" s="1069"/>
      <c r="S175" s="1069"/>
      <c r="T175" s="1069"/>
      <c r="U175" s="1069"/>
      <c r="V175" s="1069"/>
      <c r="W175" s="1069"/>
      <c r="X175" s="1069"/>
      <c r="Y175" s="1069"/>
      <c r="Z175" s="1069"/>
      <c r="AA175" s="1069"/>
      <c r="AB175" s="1069"/>
      <c r="AC175" s="1069"/>
      <c r="AD175" s="1069"/>
      <c r="AE175" s="1069"/>
      <c r="AF175" s="1069"/>
      <c r="AG175" s="1069"/>
      <c r="AH175" s="1069"/>
      <c r="AI175" s="1069"/>
      <c r="AJ175" s="1069"/>
      <c r="AK175" s="1069"/>
      <c r="AL175" s="1069"/>
      <c r="AM175" s="1069"/>
      <c r="AN175" s="1069"/>
      <c r="AO175" s="1069"/>
      <c r="AP175" s="1069"/>
      <c r="AQ175" s="1069"/>
      <c r="AR175" s="1069"/>
      <c r="AS175" s="1069"/>
      <c r="AT175" s="1069"/>
      <c r="AU175" s="1069"/>
      <c r="AV175" s="1069"/>
      <c r="AW175" s="1069"/>
      <c r="AX175" s="1069"/>
      <c r="AY175" s="1069"/>
      <c r="AZ175" s="1069"/>
      <c r="BA175" s="1069"/>
    </row>
    <row r="176" spans="1:53" ht="12.75">
      <c r="A176" s="1069"/>
      <c r="B176" s="1069"/>
      <c r="C176" s="1069"/>
      <c r="D176" s="1069"/>
      <c r="E176" s="1069"/>
      <c r="F176" s="1069"/>
      <c r="G176" s="1069"/>
      <c r="I176" s="1069"/>
      <c r="J176" s="1069"/>
      <c r="K176" s="1069"/>
      <c r="L176" s="1069"/>
      <c r="M176" s="1069"/>
      <c r="N176" s="1069"/>
      <c r="O176" s="1069"/>
      <c r="P176" s="1069"/>
      <c r="Q176" s="1069"/>
      <c r="R176" s="1069"/>
      <c r="S176" s="1069"/>
      <c r="T176" s="1069"/>
      <c r="U176" s="1069"/>
      <c r="V176" s="1069"/>
      <c r="W176" s="1069"/>
      <c r="X176" s="1069"/>
      <c r="Y176" s="1069"/>
      <c r="Z176" s="1069"/>
      <c r="AA176" s="1069"/>
      <c r="AB176" s="1069"/>
      <c r="AC176" s="1069"/>
      <c r="AD176" s="1069"/>
      <c r="AE176" s="1069"/>
      <c r="AF176" s="1069"/>
      <c r="AG176" s="1069"/>
      <c r="AH176" s="1069"/>
      <c r="AI176" s="1069"/>
      <c r="AJ176" s="1069"/>
      <c r="AK176" s="1069"/>
      <c r="AL176" s="1069"/>
      <c r="AM176" s="1069"/>
      <c r="AN176" s="1069"/>
      <c r="AO176" s="1069"/>
      <c r="AP176" s="1069"/>
      <c r="AQ176" s="1069"/>
      <c r="AR176" s="1069"/>
      <c r="AS176" s="1069"/>
      <c r="AT176" s="1069"/>
      <c r="AU176" s="1069"/>
      <c r="AV176" s="1069"/>
      <c r="AW176" s="1069"/>
      <c r="AX176" s="1069"/>
      <c r="AY176" s="1069"/>
      <c r="AZ176" s="1069"/>
      <c r="BA176" s="1069"/>
    </row>
    <row r="177" spans="1:53" ht="12.75">
      <c r="A177" s="1069"/>
      <c r="B177" s="1069"/>
      <c r="C177" s="1069"/>
      <c r="D177" s="1069"/>
      <c r="E177" s="1069"/>
      <c r="F177" s="1069"/>
      <c r="G177" s="1069"/>
      <c r="I177" s="1069"/>
      <c r="J177" s="1069"/>
      <c r="K177" s="1069"/>
      <c r="L177" s="1069"/>
      <c r="M177" s="1069"/>
      <c r="N177" s="1069"/>
      <c r="O177" s="1069"/>
      <c r="P177" s="1069"/>
      <c r="Q177" s="1069"/>
      <c r="R177" s="1069"/>
      <c r="S177" s="1069"/>
      <c r="T177" s="1069"/>
      <c r="U177" s="1069"/>
      <c r="V177" s="1069"/>
      <c r="W177" s="1069"/>
      <c r="X177" s="1069"/>
      <c r="Y177" s="1069"/>
      <c r="Z177" s="1069"/>
      <c r="AA177" s="1069"/>
      <c r="AB177" s="1069"/>
      <c r="AC177" s="1069"/>
      <c r="AD177" s="1069"/>
      <c r="AE177" s="1069"/>
      <c r="AF177" s="1069"/>
      <c r="AG177" s="1069"/>
      <c r="AH177" s="1069"/>
      <c r="AI177" s="1069"/>
      <c r="AJ177" s="1069"/>
      <c r="AK177" s="1069"/>
      <c r="AL177" s="1069"/>
      <c r="AM177" s="1069"/>
      <c r="AN177" s="1069"/>
      <c r="AO177" s="1069"/>
      <c r="AP177" s="1069"/>
      <c r="AQ177" s="1069"/>
      <c r="AR177" s="1069"/>
      <c r="AS177" s="1069"/>
      <c r="AT177" s="1069"/>
      <c r="AU177" s="1069"/>
      <c r="AV177" s="1069"/>
      <c r="AW177" s="1069"/>
      <c r="AX177" s="1069"/>
      <c r="AY177" s="1069"/>
      <c r="AZ177" s="1069"/>
      <c r="BA177" s="1069"/>
    </row>
    <row r="178" spans="1:53" ht="12.75">
      <c r="A178" s="1069"/>
      <c r="B178" s="1069"/>
      <c r="C178" s="1069"/>
      <c r="D178" s="1069"/>
      <c r="E178" s="1069"/>
      <c r="F178" s="1069"/>
      <c r="G178" s="1069"/>
      <c r="I178" s="1069"/>
      <c r="J178" s="1069"/>
      <c r="K178" s="1069"/>
      <c r="L178" s="1069"/>
      <c r="M178" s="1069"/>
      <c r="N178" s="1069"/>
      <c r="O178" s="1069"/>
      <c r="P178" s="1069"/>
      <c r="Q178" s="1069"/>
      <c r="R178" s="1069"/>
      <c r="S178" s="1069"/>
      <c r="T178" s="1069"/>
      <c r="U178" s="1069"/>
      <c r="V178" s="1069"/>
      <c r="W178" s="1069"/>
      <c r="X178" s="1069"/>
      <c r="Y178" s="1069"/>
      <c r="Z178" s="1069"/>
      <c r="AA178" s="1069"/>
      <c r="AB178" s="1069"/>
      <c r="AC178" s="1069"/>
      <c r="AD178" s="1069"/>
      <c r="AE178" s="1069"/>
      <c r="AF178" s="1069"/>
      <c r="AG178" s="1069"/>
      <c r="AH178" s="1069"/>
      <c r="AI178" s="1069"/>
      <c r="AJ178" s="1069"/>
      <c r="AK178" s="1069"/>
      <c r="AL178" s="1069"/>
      <c r="AM178" s="1069"/>
      <c r="AN178" s="1069"/>
      <c r="AO178" s="1069"/>
      <c r="AP178" s="1069"/>
      <c r="AQ178" s="1069"/>
      <c r="AR178" s="1069"/>
      <c r="AS178" s="1069"/>
      <c r="AT178" s="1069"/>
      <c r="AU178" s="1069"/>
      <c r="AV178" s="1069"/>
      <c r="AW178" s="1069"/>
      <c r="AX178" s="1069"/>
      <c r="AY178" s="1069"/>
      <c r="AZ178" s="1069"/>
      <c r="BA178" s="1069"/>
    </row>
    <row r="179" spans="1:53" ht="12.75">
      <c r="A179" s="1069"/>
      <c r="B179" s="1069"/>
      <c r="C179" s="1069"/>
      <c r="D179" s="1069"/>
      <c r="E179" s="1069"/>
      <c r="F179" s="1069"/>
      <c r="G179" s="1069"/>
      <c r="I179" s="1069"/>
      <c r="J179" s="1069"/>
      <c r="K179" s="1069"/>
      <c r="L179" s="1069"/>
      <c r="M179" s="1069"/>
      <c r="N179" s="1069"/>
      <c r="O179" s="1069"/>
      <c r="P179" s="1069"/>
      <c r="Q179" s="1069"/>
      <c r="R179" s="1069"/>
      <c r="S179" s="1069"/>
      <c r="T179" s="1069"/>
      <c r="U179" s="1069"/>
      <c r="V179" s="1069"/>
      <c r="W179" s="1069"/>
      <c r="X179" s="1069"/>
      <c r="Y179" s="1069"/>
      <c r="Z179" s="1069"/>
      <c r="AA179" s="1069"/>
      <c r="AB179" s="1069"/>
      <c r="AC179" s="1069"/>
      <c r="AD179" s="1069"/>
      <c r="AE179" s="1069"/>
      <c r="AF179" s="1069"/>
      <c r="AG179" s="1069"/>
      <c r="AH179" s="1069"/>
      <c r="AI179" s="1069"/>
      <c r="AJ179" s="1069"/>
      <c r="AK179" s="1069"/>
      <c r="AL179" s="1069"/>
      <c r="AM179" s="1069"/>
      <c r="AN179" s="1069"/>
      <c r="AO179" s="1069"/>
      <c r="AP179" s="1069"/>
      <c r="AQ179" s="1069"/>
      <c r="AR179" s="1069"/>
      <c r="AS179" s="1069"/>
      <c r="AT179" s="1069"/>
      <c r="AU179" s="1069"/>
      <c r="AV179" s="1069"/>
      <c r="AW179" s="1069"/>
      <c r="AX179" s="1069"/>
      <c r="AY179" s="1069"/>
      <c r="AZ179" s="1069"/>
      <c r="BA179" s="1069"/>
    </row>
    <row r="180" spans="1:53" ht="12.75">
      <c r="A180" s="1069"/>
      <c r="B180" s="1069"/>
      <c r="C180" s="1069"/>
      <c r="D180" s="1069"/>
      <c r="E180" s="1069"/>
      <c r="F180" s="1069"/>
      <c r="G180" s="1069"/>
      <c r="I180" s="1069"/>
      <c r="J180" s="1069"/>
      <c r="K180" s="1069"/>
      <c r="L180" s="1069"/>
      <c r="M180" s="1069"/>
      <c r="N180" s="1069"/>
      <c r="O180" s="1069"/>
      <c r="P180" s="1069"/>
      <c r="Q180" s="1069"/>
      <c r="R180" s="1069"/>
      <c r="S180" s="1069"/>
      <c r="T180" s="1069"/>
      <c r="U180" s="1069"/>
      <c r="V180" s="1069"/>
      <c r="W180" s="1069"/>
      <c r="X180" s="1069"/>
      <c r="Y180" s="1069"/>
      <c r="Z180" s="1069"/>
      <c r="AA180" s="1069"/>
      <c r="AB180" s="1069"/>
      <c r="AC180" s="1069"/>
      <c r="AD180" s="1069"/>
      <c r="AE180" s="1069"/>
      <c r="AF180" s="1069"/>
      <c r="AG180" s="1069"/>
      <c r="AH180" s="1069"/>
      <c r="AI180" s="1069"/>
      <c r="AJ180" s="1069"/>
      <c r="AK180" s="1069"/>
      <c r="AL180" s="1069"/>
      <c r="AM180" s="1069"/>
      <c r="AN180" s="1069"/>
      <c r="AO180" s="1069"/>
      <c r="AP180" s="1069"/>
      <c r="AQ180" s="1069"/>
      <c r="AR180" s="1069"/>
      <c r="AS180" s="1069"/>
      <c r="AT180" s="1069"/>
      <c r="AU180" s="1069"/>
      <c r="AV180" s="1069"/>
      <c r="AW180" s="1069"/>
      <c r="AX180" s="1069"/>
      <c r="AY180" s="1069"/>
      <c r="AZ180" s="1069"/>
      <c r="BA180" s="1069"/>
    </row>
    <row r="181" spans="1:53" ht="12.75">
      <c r="A181" s="1069"/>
      <c r="B181" s="1069"/>
      <c r="C181" s="1069"/>
      <c r="D181" s="1069"/>
      <c r="E181" s="1069"/>
      <c r="F181" s="1069"/>
      <c r="G181" s="1069"/>
      <c r="I181" s="1069"/>
      <c r="J181" s="1069"/>
      <c r="K181" s="1069"/>
      <c r="L181" s="1069"/>
      <c r="M181" s="1069"/>
      <c r="N181" s="1069"/>
      <c r="O181" s="1069"/>
      <c r="P181" s="1069"/>
      <c r="Q181" s="1069"/>
      <c r="R181" s="1069"/>
      <c r="S181" s="1069"/>
      <c r="T181" s="1069"/>
      <c r="U181" s="1069"/>
      <c r="V181" s="1069"/>
      <c r="W181" s="1069"/>
      <c r="X181" s="1069"/>
      <c r="Y181" s="1069"/>
      <c r="Z181" s="1069"/>
      <c r="AA181" s="1069"/>
      <c r="AB181" s="1069"/>
      <c r="AC181" s="1069"/>
      <c r="AD181" s="1069"/>
      <c r="AE181" s="1069"/>
      <c r="AF181" s="1069"/>
      <c r="AG181" s="1069"/>
      <c r="AH181" s="1069"/>
      <c r="AI181" s="1069"/>
      <c r="AJ181" s="1069"/>
      <c r="AK181" s="1069"/>
      <c r="AL181" s="1069"/>
      <c r="AM181" s="1069"/>
      <c r="AN181" s="1069"/>
      <c r="AO181" s="1069"/>
      <c r="AP181" s="1069"/>
      <c r="AQ181" s="1069"/>
      <c r="AR181" s="1069"/>
      <c r="AS181" s="1069"/>
      <c r="AT181" s="1069"/>
      <c r="AU181" s="1069"/>
      <c r="AV181" s="1069"/>
      <c r="AW181" s="1069"/>
      <c r="AX181" s="1069"/>
      <c r="AY181" s="1069"/>
      <c r="AZ181" s="1069"/>
      <c r="BA181" s="1069"/>
    </row>
    <row r="182" spans="1:53" ht="12.75">
      <c r="A182" s="1069"/>
      <c r="B182" s="1069"/>
      <c r="C182" s="1069"/>
      <c r="D182" s="1069"/>
      <c r="E182" s="1069"/>
      <c r="F182" s="1069"/>
      <c r="G182" s="1069"/>
      <c r="I182" s="1069"/>
      <c r="J182" s="1069"/>
      <c r="K182" s="1069"/>
      <c r="L182" s="1069"/>
      <c r="M182" s="1069"/>
      <c r="N182" s="1069"/>
      <c r="O182" s="1069"/>
      <c r="P182" s="1069"/>
      <c r="Q182" s="1069"/>
      <c r="R182" s="1069"/>
      <c r="S182" s="1069"/>
      <c r="T182" s="1069"/>
      <c r="U182" s="1069"/>
      <c r="V182" s="1069"/>
      <c r="W182" s="1069"/>
      <c r="X182" s="1069"/>
      <c r="Y182" s="1069"/>
      <c r="Z182" s="1069"/>
      <c r="AA182" s="1069"/>
      <c r="AB182" s="1069"/>
      <c r="AC182" s="1069"/>
      <c r="AD182" s="1069"/>
      <c r="AE182" s="1069"/>
      <c r="AF182" s="1069"/>
      <c r="AG182" s="1069"/>
      <c r="AH182" s="1069"/>
      <c r="AI182" s="1069"/>
      <c r="AJ182" s="1069"/>
      <c r="AK182" s="1069"/>
      <c r="AL182" s="1069"/>
      <c r="AM182" s="1069"/>
      <c r="AN182" s="1069"/>
      <c r="AO182" s="1069"/>
      <c r="AP182" s="1069"/>
      <c r="AQ182" s="1069"/>
      <c r="AR182" s="1069"/>
      <c r="AS182" s="1069"/>
      <c r="AT182" s="1069"/>
      <c r="AU182" s="1069"/>
      <c r="AV182" s="1069"/>
      <c r="AW182" s="1069"/>
      <c r="AX182" s="1069"/>
      <c r="AY182" s="1069"/>
      <c r="AZ182" s="1069"/>
      <c r="BA182" s="1069"/>
    </row>
    <row r="183" spans="1:53" ht="12.75">
      <c r="A183" s="1069"/>
      <c r="B183" s="1069"/>
      <c r="C183" s="1069"/>
      <c r="D183" s="1069"/>
      <c r="E183" s="1069"/>
      <c r="F183" s="1069"/>
      <c r="G183" s="1069"/>
      <c r="I183" s="1069"/>
      <c r="J183" s="1069"/>
      <c r="K183" s="1069"/>
      <c r="L183" s="1069"/>
      <c r="M183" s="1069"/>
      <c r="N183" s="1069"/>
      <c r="O183" s="1069"/>
      <c r="P183" s="1069"/>
      <c r="Q183" s="1069"/>
      <c r="R183" s="1069"/>
      <c r="S183" s="1069"/>
      <c r="T183" s="1069"/>
      <c r="U183" s="1069"/>
      <c r="V183" s="1069"/>
      <c r="W183" s="1069"/>
      <c r="X183" s="1069"/>
      <c r="Y183" s="1069"/>
      <c r="Z183" s="1069"/>
      <c r="AA183" s="1069"/>
      <c r="AB183" s="1069"/>
      <c r="AC183" s="1069"/>
      <c r="AD183" s="1069"/>
      <c r="AE183" s="1069"/>
      <c r="AF183" s="1069"/>
      <c r="AG183" s="1069"/>
      <c r="AH183" s="1069"/>
      <c r="AI183" s="1069"/>
      <c r="AJ183" s="1069"/>
      <c r="AK183" s="1069"/>
      <c r="AL183" s="1069"/>
      <c r="AM183" s="1069"/>
      <c r="AN183" s="1069"/>
      <c r="AO183" s="1069"/>
      <c r="AP183" s="1069"/>
      <c r="AQ183" s="1069"/>
      <c r="AR183" s="1069"/>
      <c r="AS183" s="1069"/>
      <c r="AT183" s="1069"/>
      <c r="AU183" s="1069"/>
      <c r="AV183" s="1069"/>
      <c r="AW183" s="1069"/>
      <c r="AX183" s="1069"/>
      <c r="AY183" s="1069"/>
      <c r="AZ183" s="1069"/>
      <c r="BA183" s="1069"/>
    </row>
    <row r="184" spans="1:53" ht="12.75">
      <c r="A184" s="1069"/>
      <c r="B184" s="1069"/>
      <c r="C184" s="1069"/>
      <c r="D184" s="1069"/>
      <c r="E184" s="1069"/>
      <c r="F184" s="1069"/>
      <c r="G184" s="1069"/>
      <c r="I184" s="1069"/>
      <c r="J184" s="1069"/>
      <c r="K184" s="1069"/>
      <c r="L184" s="1069"/>
      <c r="M184" s="1069"/>
      <c r="N184" s="1069"/>
      <c r="O184" s="1069"/>
      <c r="P184" s="1069"/>
      <c r="Q184" s="1069"/>
      <c r="R184" s="1069"/>
      <c r="S184" s="1069"/>
      <c r="T184" s="1069"/>
      <c r="U184" s="1069"/>
      <c r="V184" s="1069"/>
      <c r="W184" s="1069"/>
      <c r="X184" s="1069"/>
      <c r="Y184" s="1069"/>
      <c r="Z184" s="1069"/>
      <c r="AA184" s="1069"/>
      <c r="AB184" s="1069"/>
      <c r="AC184" s="1069"/>
      <c r="AD184" s="1069"/>
      <c r="AE184" s="1069"/>
      <c r="AF184" s="1069"/>
      <c r="AG184" s="1069"/>
      <c r="AH184" s="1069"/>
      <c r="AI184" s="1069"/>
      <c r="AJ184" s="1069"/>
      <c r="AK184" s="1069"/>
      <c r="AL184" s="1069"/>
      <c r="AM184" s="1069"/>
      <c r="AN184" s="1069"/>
      <c r="AO184" s="1069"/>
      <c r="AP184" s="1069"/>
      <c r="AQ184" s="1069"/>
      <c r="AR184" s="1069"/>
      <c r="AS184" s="1069"/>
      <c r="AT184" s="1069"/>
      <c r="AU184" s="1069"/>
      <c r="AV184" s="1069"/>
      <c r="AW184" s="1069"/>
      <c r="AX184" s="1069"/>
      <c r="AY184" s="1069"/>
      <c r="AZ184" s="1069"/>
      <c r="BA184" s="1069"/>
    </row>
    <row r="185" spans="1:53" ht="12.75">
      <c r="A185" s="1069"/>
      <c r="B185" s="1069"/>
      <c r="C185" s="1069"/>
      <c r="D185" s="1069"/>
      <c r="E185" s="1069"/>
      <c r="F185" s="1069"/>
      <c r="G185" s="1069"/>
      <c r="I185" s="1069"/>
      <c r="J185" s="1069"/>
      <c r="K185" s="1069"/>
      <c r="L185" s="1069"/>
      <c r="M185" s="1069"/>
      <c r="N185" s="1069"/>
      <c r="O185" s="1069"/>
      <c r="P185" s="1069"/>
      <c r="Q185" s="1069"/>
      <c r="R185" s="1069"/>
      <c r="S185" s="1069"/>
      <c r="T185" s="1069"/>
      <c r="U185" s="1069"/>
      <c r="V185" s="1069"/>
      <c r="W185" s="1069"/>
      <c r="X185" s="1069"/>
      <c r="Y185" s="1069"/>
      <c r="Z185" s="1069"/>
      <c r="AA185" s="1069"/>
      <c r="AB185" s="1069"/>
      <c r="AC185" s="1069"/>
      <c r="AD185" s="1069"/>
      <c r="AE185" s="1069"/>
      <c r="AF185" s="1069"/>
      <c r="AG185" s="1069"/>
      <c r="AH185" s="1069"/>
      <c r="AI185" s="1069"/>
      <c r="AJ185" s="1069"/>
      <c r="AK185" s="1069"/>
      <c r="AL185" s="1069"/>
      <c r="AM185" s="1069"/>
      <c r="AN185" s="1069"/>
      <c r="AO185" s="1069"/>
      <c r="AP185" s="1069"/>
      <c r="AQ185" s="1069"/>
      <c r="AR185" s="1069"/>
      <c r="AS185" s="1069"/>
      <c r="AT185" s="1069"/>
      <c r="AU185" s="1069"/>
      <c r="AV185" s="1069"/>
      <c r="AW185" s="1069"/>
      <c r="AX185" s="1069"/>
      <c r="AY185" s="1069"/>
      <c r="AZ185" s="1069"/>
      <c r="BA185" s="1069"/>
    </row>
    <row r="186" spans="1:53" ht="12.75">
      <c r="A186" s="1069"/>
      <c r="B186" s="1069"/>
      <c r="C186" s="1069"/>
      <c r="D186" s="1069"/>
      <c r="E186" s="1069"/>
      <c r="F186" s="1069"/>
      <c r="G186" s="1069"/>
      <c r="I186" s="1069"/>
      <c r="J186" s="1069"/>
      <c r="K186" s="1069"/>
      <c r="L186" s="1069"/>
      <c r="M186" s="1069"/>
      <c r="N186" s="1069"/>
      <c r="O186" s="1069"/>
      <c r="P186" s="1069"/>
      <c r="Q186" s="1069"/>
      <c r="R186" s="1069"/>
      <c r="S186" s="1069"/>
      <c r="T186" s="1069"/>
      <c r="U186" s="1069"/>
      <c r="V186" s="1069"/>
      <c r="W186" s="1069"/>
      <c r="X186" s="1069"/>
      <c r="Y186" s="1069"/>
      <c r="Z186" s="1069"/>
      <c r="AA186" s="1069"/>
      <c r="AB186" s="1069"/>
      <c r="AC186" s="1069"/>
      <c r="AD186" s="1069"/>
      <c r="AE186" s="1069"/>
      <c r="AF186" s="1069"/>
      <c r="AG186" s="1069"/>
      <c r="AH186" s="1069"/>
      <c r="AI186" s="1069"/>
      <c r="AJ186" s="1069"/>
      <c r="AK186" s="1069"/>
      <c r="AL186" s="1069"/>
      <c r="AM186" s="1069"/>
      <c r="AN186" s="1069"/>
      <c r="AO186" s="1069"/>
      <c r="AP186" s="1069"/>
      <c r="AQ186" s="1069"/>
      <c r="AR186" s="1069"/>
      <c r="AS186" s="1069"/>
      <c r="AT186" s="1069"/>
      <c r="AU186" s="1069"/>
      <c r="AV186" s="1069"/>
      <c r="AW186" s="1069"/>
      <c r="AX186" s="1069"/>
      <c r="AY186" s="1069"/>
      <c r="AZ186" s="1069"/>
      <c r="BA186" s="1069"/>
    </row>
  </sheetData>
  <mergeCells count="1">
    <mergeCell ref="A7:G7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A191"/>
  <sheetViews>
    <sheetView showGridLines="0" view="pageBreakPreview" zoomScale="80" zoomScaleNormal="75" zoomScaleSheetLayoutView="80" workbookViewId="0" topLeftCell="A1">
      <selection activeCell="E21" sqref="E21"/>
    </sheetView>
  </sheetViews>
  <sheetFormatPr defaultColWidth="9.140625" defaultRowHeight="12.75"/>
  <cols>
    <col min="1" max="1" width="10.7109375" style="1130" customWidth="1"/>
    <col min="2" max="2" width="14.28125" style="1130" customWidth="1"/>
    <col min="3" max="4" width="12.57421875" style="1130" customWidth="1"/>
    <col min="5" max="5" width="12.421875" style="1130" customWidth="1"/>
    <col min="6" max="6" width="16.57421875" style="1130" customWidth="1"/>
    <col min="7" max="7" width="18.421875" style="1130" customWidth="1"/>
    <col min="8" max="8" width="24.140625" style="1130" customWidth="1"/>
    <col min="9" max="16384" width="9.140625" style="1130" customWidth="1"/>
  </cols>
  <sheetData>
    <row r="3" spans="1:8" ht="15">
      <c r="A3" s="1127" t="s">
        <v>211</v>
      </c>
      <c r="B3" s="1127" t="s">
        <v>657</v>
      </c>
      <c r="C3" s="1127"/>
      <c r="D3" s="1128"/>
      <c r="E3" s="1128"/>
      <c r="F3" s="1128"/>
      <c r="G3" s="1128"/>
      <c r="H3" s="1129" t="s">
        <v>658</v>
      </c>
    </row>
    <row r="4" spans="1:8" ht="15">
      <c r="A4" s="1128"/>
      <c r="B4" s="1128"/>
      <c r="C4" s="1128"/>
      <c r="D4" s="1127"/>
      <c r="E4" s="1127"/>
      <c r="F4" s="1127"/>
      <c r="G4" s="1127"/>
      <c r="H4" s="1131" t="s">
        <v>642</v>
      </c>
    </row>
    <row r="5" spans="1:8" ht="15.75">
      <c r="A5" s="1132"/>
      <c r="B5" s="1127"/>
      <c r="C5" s="1127"/>
      <c r="D5" s="1127"/>
      <c r="E5" s="1127"/>
      <c r="F5" s="1127"/>
      <c r="G5" s="1127"/>
      <c r="H5" s="1133"/>
    </row>
    <row r="6" spans="1:8" ht="15.75">
      <c r="A6" s="1132"/>
      <c r="B6" s="1127"/>
      <c r="C6" s="1127"/>
      <c r="D6" s="1127"/>
      <c r="E6" s="1127"/>
      <c r="F6" s="1127"/>
      <c r="G6" s="1127"/>
      <c r="H6" s="1133"/>
    </row>
    <row r="7" spans="1:8" ht="15.75">
      <c r="A7" s="1134" t="s">
        <v>659</v>
      </c>
      <c r="B7" s="1135"/>
      <c r="C7" s="1135"/>
      <c r="D7" s="1135"/>
      <c r="E7" s="1135"/>
      <c r="F7" s="1135"/>
      <c r="G7" s="1134"/>
      <c r="H7" s="1136"/>
    </row>
    <row r="8" spans="1:8" ht="15.75">
      <c r="A8" s="1137"/>
      <c r="B8" s="1128"/>
      <c r="C8" s="1128"/>
      <c r="D8" s="1128"/>
      <c r="E8" s="1135" t="s">
        <v>337</v>
      </c>
      <c r="F8" s="1128"/>
      <c r="G8" s="1134"/>
      <c r="H8" s="1136"/>
    </row>
    <row r="9" spans="1:8" ht="13.5" thickBot="1">
      <c r="A9" s="1138"/>
      <c r="E9" s="1139"/>
      <c r="G9" s="1140"/>
      <c r="H9" s="1141"/>
    </row>
    <row r="10" spans="1:8" ht="12.75">
      <c r="A10" s="1142" t="s">
        <v>395</v>
      </c>
      <c r="B10" s="1143"/>
      <c r="C10" s="1144" t="s">
        <v>338</v>
      </c>
      <c r="D10" s="1145"/>
      <c r="E10" s="1146" t="s">
        <v>217</v>
      </c>
      <c r="F10" s="1146" t="s">
        <v>396</v>
      </c>
      <c r="G10" s="1147"/>
      <c r="H10" s="1148"/>
    </row>
    <row r="11" spans="1:8" ht="13.5" thickBot="1">
      <c r="A11" s="1149"/>
      <c r="B11" s="1150"/>
      <c r="C11" s="1151" t="s">
        <v>678</v>
      </c>
      <c r="D11" s="1152" t="s">
        <v>679</v>
      </c>
      <c r="E11" s="1152" t="s">
        <v>303</v>
      </c>
      <c r="F11" s="1151" t="s">
        <v>397</v>
      </c>
      <c r="G11" s="1153" t="s">
        <v>398</v>
      </c>
      <c r="H11" s="1154"/>
    </row>
    <row r="12" spans="1:8" ht="12.75">
      <c r="A12" s="1155"/>
      <c r="B12" s="1156"/>
      <c r="C12" s="1157"/>
      <c r="D12" s="1158"/>
      <c r="E12" s="1159"/>
      <c r="F12" s="1160"/>
      <c r="G12" s="1156"/>
      <c r="H12" s="1161"/>
    </row>
    <row r="13" spans="1:8" ht="12.75">
      <c r="A13" s="1155"/>
      <c r="B13" s="1156"/>
      <c r="C13" s="1157">
        <v>0</v>
      </c>
      <c r="D13" s="1158">
        <v>1046</v>
      </c>
      <c r="E13" s="1159">
        <v>1046</v>
      </c>
      <c r="F13" s="1162"/>
      <c r="G13" s="1163" t="s">
        <v>647</v>
      </c>
      <c r="H13" s="1164"/>
    </row>
    <row r="14" spans="1:8" ht="12.75">
      <c r="A14" s="1155"/>
      <c r="B14" s="1156"/>
      <c r="C14" s="1157">
        <v>0</v>
      </c>
      <c r="D14" s="1158">
        <v>5154</v>
      </c>
      <c r="E14" s="1159">
        <v>5147.05</v>
      </c>
      <c r="F14" s="1162"/>
      <c r="G14" s="1156" t="s">
        <v>654</v>
      </c>
      <c r="H14" s="1164"/>
    </row>
    <row r="15" spans="1:8" ht="12.75">
      <c r="A15" s="1155"/>
      <c r="B15" s="1156"/>
      <c r="C15" s="1165">
        <v>0</v>
      </c>
      <c r="D15" s="1165">
        <v>64500</v>
      </c>
      <c r="E15" s="1166">
        <v>3721</v>
      </c>
      <c r="F15" s="1162"/>
      <c r="G15" s="1130" t="s">
        <v>660</v>
      </c>
      <c r="H15" s="1167"/>
    </row>
    <row r="16" spans="1:8" ht="12.75">
      <c r="A16" s="1155"/>
      <c r="B16" s="1156"/>
      <c r="C16" s="1165">
        <v>81874</v>
      </c>
      <c r="D16" s="1165">
        <v>85130</v>
      </c>
      <c r="E16" s="1166">
        <v>85129.85</v>
      </c>
      <c r="F16" s="1162"/>
      <c r="G16" s="1168" t="s">
        <v>661</v>
      </c>
      <c r="H16" s="1167"/>
    </row>
    <row r="17" spans="1:8" ht="12.75">
      <c r="A17" s="1155"/>
      <c r="B17" s="1156"/>
      <c r="C17" s="1165">
        <v>0</v>
      </c>
      <c r="D17" s="1165">
        <v>1933</v>
      </c>
      <c r="E17" s="1166">
        <v>1932.43</v>
      </c>
      <c r="F17" s="1162"/>
      <c r="G17" s="1156" t="s">
        <v>662</v>
      </c>
      <c r="H17" s="1169"/>
    </row>
    <row r="18" spans="1:8" ht="12.75">
      <c r="A18" s="1155"/>
      <c r="B18" s="1156"/>
      <c r="C18" s="1165"/>
      <c r="D18" s="1165"/>
      <c r="E18" s="1166"/>
      <c r="F18" s="1162"/>
      <c r="H18" s="1169"/>
    </row>
    <row r="19" spans="1:8" ht="12.75">
      <c r="A19" s="1155"/>
      <c r="B19" s="1156"/>
      <c r="C19" s="1165"/>
      <c r="D19" s="1165"/>
      <c r="E19" s="1166"/>
      <c r="F19" s="1162"/>
      <c r="G19" s="1156"/>
      <c r="H19" s="1169"/>
    </row>
    <row r="20" spans="1:8" ht="12.75">
      <c r="A20" s="1155"/>
      <c r="B20" s="1156"/>
      <c r="C20" s="1165"/>
      <c r="D20" s="1165"/>
      <c r="E20" s="1166"/>
      <c r="F20" s="1162"/>
      <c r="H20" s="1169"/>
    </row>
    <row r="21" spans="1:8" ht="12.75">
      <c r="A21" s="1155"/>
      <c r="B21" s="1156"/>
      <c r="C21" s="1170"/>
      <c r="D21" s="1171"/>
      <c r="E21" s="1172"/>
      <c r="F21" s="1162"/>
      <c r="H21" s="1173"/>
    </row>
    <row r="22" spans="1:8" ht="12.75">
      <c r="A22" s="1155"/>
      <c r="B22" s="1156"/>
      <c r="C22" s="1170"/>
      <c r="D22" s="1171"/>
      <c r="E22" s="1172"/>
      <c r="F22" s="1162"/>
      <c r="G22" s="1156"/>
      <c r="H22" s="1173"/>
    </row>
    <row r="23" spans="1:8" ht="12.75">
      <c r="A23" s="1155"/>
      <c r="B23" s="1156"/>
      <c r="C23" s="1170"/>
      <c r="D23" s="1171"/>
      <c r="E23" s="1172"/>
      <c r="F23" s="1162"/>
      <c r="G23" s="1156"/>
      <c r="H23" s="1173"/>
    </row>
    <row r="24" spans="1:8" ht="12.75">
      <c r="A24" s="1155"/>
      <c r="B24" s="1156"/>
      <c r="C24" s="1170"/>
      <c r="D24" s="1171"/>
      <c r="E24" s="1172"/>
      <c r="F24" s="1162"/>
      <c r="G24" s="1156"/>
      <c r="H24" s="1173"/>
    </row>
    <row r="25" spans="1:8" ht="12.75">
      <c r="A25" s="1155"/>
      <c r="B25" s="1156"/>
      <c r="C25" s="1170"/>
      <c r="D25" s="1171"/>
      <c r="E25" s="1172"/>
      <c r="F25" s="1158"/>
      <c r="G25" s="1156"/>
      <c r="H25" s="1173"/>
    </row>
    <row r="26" spans="1:8" ht="12.75">
      <c r="A26" s="1155"/>
      <c r="B26" s="1156"/>
      <c r="C26" s="1157"/>
      <c r="D26" s="1174"/>
      <c r="E26" s="1159"/>
      <c r="F26" s="1158"/>
      <c r="G26" s="1156"/>
      <c r="H26" s="1173"/>
    </row>
    <row r="27" spans="1:8" ht="12.75">
      <c r="A27" s="1155"/>
      <c r="B27" s="1156"/>
      <c r="C27" s="1157"/>
      <c r="D27" s="1174"/>
      <c r="E27" s="1159"/>
      <c r="F27" s="1158"/>
      <c r="G27" s="1156"/>
      <c r="H27" s="1173"/>
    </row>
    <row r="28" spans="1:8" ht="12.75">
      <c r="A28" s="1155"/>
      <c r="B28" s="1156"/>
      <c r="C28" s="1157"/>
      <c r="D28" s="1174"/>
      <c r="E28" s="1159"/>
      <c r="F28" s="1158"/>
      <c r="G28" s="1156"/>
      <c r="H28" s="1173"/>
    </row>
    <row r="29" spans="1:8" ht="12.75">
      <c r="A29" s="1155"/>
      <c r="B29" s="1156"/>
      <c r="C29" s="1157"/>
      <c r="D29" s="1174"/>
      <c r="E29" s="1159"/>
      <c r="F29" s="1158"/>
      <c r="G29" s="1156"/>
      <c r="H29" s="1173"/>
    </row>
    <row r="30" spans="1:8" ht="12.75">
      <c r="A30" s="1155"/>
      <c r="B30" s="1156"/>
      <c r="C30" s="1157"/>
      <c r="D30" s="1174"/>
      <c r="E30" s="1159"/>
      <c r="F30" s="1158"/>
      <c r="G30" s="1156"/>
      <c r="H30" s="1173"/>
    </row>
    <row r="31" spans="1:8" ht="12.75">
      <c r="A31" s="1155"/>
      <c r="B31" s="1156"/>
      <c r="C31" s="1157"/>
      <c r="D31" s="1174"/>
      <c r="E31" s="1159"/>
      <c r="F31" s="1158"/>
      <c r="G31" s="1156"/>
      <c r="H31" s="1173"/>
    </row>
    <row r="32" spans="1:8" ht="12.75">
      <c r="A32" s="1155"/>
      <c r="B32" s="1156"/>
      <c r="C32" s="1157"/>
      <c r="D32" s="1174"/>
      <c r="E32" s="1159"/>
      <c r="F32" s="1158"/>
      <c r="G32" s="1156"/>
      <c r="H32" s="1173"/>
    </row>
    <row r="33" spans="1:8" ht="12.75">
      <c r="A33" s="1155"/>
      <c r="B33" s="1156"/>
      <c r="C33" s="1157"/>
      <c r="D33" s="1174"/>
      <c r="E33" s="1159"/>
      <c r="F33" s="1158"/>
      <c r="G33" s="1156"/>
      <c r="H33" s="1173"/>
    </row>
    <row r="34" spans="1:8" ht="15.75">
      <c r="A34" s="1175" t="s">
        <v>311</v>
      </c>
      <c r="B34" s="1176"/>
      <c r="C34" s="1177">
        <f>SUM(C12:C33)</f>
        <v>81874</v>
      </c>
      <c r="D34" s="1177">
        <f>SUM(D12:D33)</f>
        <v>157763</v>
      </c>
      <c r="E34" s="1178">
        <f>SUM(E12:E33)</f>
        <v>96976.33</v>
      </c>
      <c r="F34" s="1158"/>
      <c r="G34" s="1156"/>
      <c r="H34" s="1173"/>
    </row>
    <row r="35" spans="1:8" ht="12.75">
      <c r="A35" s="1155"/>
      <c r="B35" s="1156"/>
      <c r="C35" s="1162"/>
      <c r="D35" s="1158"/>
      <c r="E35" s="1158"/>
      <c r="F35" s="1158"/>
      <c r="G35" s="1156"/>
      <c r="H35" s="1173"/>
    </row>
    <row r="36" spans="1:8" ht="13.5" thickBot="1">
      <c r="A36" s="1149"/>
      <c r="B36" s="1150"/>
      <c r="C36" s="1179"/>
      <c r="D36" s="1180"/>
      <c r="E36" s="1180"/>
      <c r="F36" s="1180"/>
      <c r="G36" s="1150"/>
      <c r="H36" s="1181"/>
    </row>
    <row r="37" spans="1:8" ht="12.75">
      <c r="A37" s="1156"/>
      <c r="B37" s="1156"/>
      <c r="C37" s="1156"/>
      <c r="D37" s="1156"/>
      <c r="E37" s="1156"/>
      <c r="F37" s="1156"/>
      <c r="G37" s="1156"/>
      <c r="H37" s="1156"/>
    </row>
    <row r="38" spans="1:8" ht="12.75">
      <c r="A38" s="1156"/>
      <c r="B38" s="1156"/>
      <c r="C38" s="1156"/>
      <c r="D38" s="1156"/>
      <c r="E38" s="1156"/>
      <c r="F38" s="1156"/>
      <c r="G38" s="1156"/>
      <c r="H38" s="1156"/>
    </row>
    <row r="39" spans="1:8" ht="12.75">
      <c r="A39" s="1156"/>
      <c r="B39" s="1156"/>
      <c r="C39" s="1156"/>
      <c r="D39" s="1156"/>
      <c r="E39" s="1156"/>
      <c r="F39" s="1156"/>
      <c r="G39" s="1156"/>
      <c r="H39" s="1156"/>
    </row>
    <row r="40" spans="1:8" ht="12.75">
      <c r="A40" s="1156"/>
      <c r="B40" s="1156"/>
      <c r="C40" s="1156"/>
      <c r="D40" s="1156"/>
      <c r="E40" s="1156"/>
      <c r="F40" s="1156"/>
      <c r="G40" s="1156"/>
      <c r="H40" s="1156"/>
    </row>
    <row r="41" spans="1:8" ht="12.75">
      <c r="A41" s="1156"/>
      <c r="B41" s="1156"/>
      <c r="C41" s="1156"/>
      <c r="D41" s="1156"/>
      <c r="E41" s="1156"/>
      <c r="F41" s="1156"/>
      <c r="G41" s="1156"/>
      <c r="H41" s="1156"/>
    </row>
    <row r="42" spans="1:8" ht="12.75">
      <c r="A42" s="1156"/>
      <c r="B42" s="1156"/>
      <c r="C42" s="1156"/>
      <c r="D42" s="1156"/>
      <c r="E42" s="1156"/>
      <c r="F42" s="1156"/>
      <c r="G42" s="1156"/>
      <c r="H42" s="1156"/>
    </row>
    <row r="43" spans="1:8" ht="12.75">
      <c r="A43" s="1156"/>
      <c r="B43" s="1156"/>
      <c r="C43" s="1156"/>
      <c r="D43" s="1156"/>
      <c r="E43" s="1156"/>
      <c r="F43" s="1156"/>
      <c r="G43" s="1156"/>
      <c r="H43" s="1156"/>
    </row>
    <row r="44" spans="1:8" ht="12.75">
      <c r="A44" s="1156"/>
      <c r="B44" s="1156"/>
      <c r="C44" s="1156"/>
      <c r="D44" s="1156"/>
      <c r="E44" s="1156"/>
      <c r="F44" s="1156"/>
      <c r="G44" s="1156"/>
      <c r="H44" s="1156"/>
    </row>
    <row r="45" spans="1:8" ht="12.75">
      <c r="A45" s="1156"/>
      <c r="B45" s="1156"/>
      <c r="C45" s="1156"/>
      <c r="D45" s="1156"/>
      <c r="E45" s="1156"/>
      <c r="F45" s="1156"/>
      <c r="G45" s="1156"/>
      <c r="H45" s="1156"/>
    </row>
    <row r="46" spans="1:8" ht="12.75">
      <c r="A46" s="1156"/>
      <c r="B46" s="1156"/>
      <c r="C46" s="1156"/>
      <c r="D46" s="1156"/>
      <c r="E46" s="1156"/>
      <c r="F46" s="1156"/>
      <c r="G46" s="1156"/>
      <c r="H46" s="1156"/>
    </row>
    <row r="47" spans="1:8" ht="12.75">
      <c r="A47" s="1156"/>
      <c r="B47" s="1156"/>
      <c r="C47" s="1156"/>
      <c r="D47" s="1156"/>
      <c r="E47" s="1156"/>
      <c r="F47" s="1156"/>
      <c r="G47" s="1156"/>
      <c r="H47" s="1156"/>
    </row>
    <row r="48" spans="1:8" ht="12.75">
      <c r="A48" s="1156"/>
      <c r="B48" s="1156"/>
      <c r="C48" s="1156"/>
      <c r="D48" s="1156"/>
      <c r="E48" s="1156"/>
      <c r="F48" s="1156"/>
      <c r="G48" s="1156"/>
      <c r="H48" s="1156"/>
    </row>
    <row r="49" spans="1:8" ht="12.75">
      <c r="A49" s="1156"/>
      <c r="B49" s="1156"/>
      <c r="C49" s="1156"/>
      <c r="D49" s="1156"/>
      <c r="E49" s="1156"/>
      <c r="F49" s="1156"/>
      <c r="G49" s="1156"/>
      <c r="H49" s="1156"/>
    </row>
    <row r="50" spans="1:8" ht="12.75">
      <c r="A50" s="1156" t="s">
        <v>202</v>
      </c>
      <c r="B50" s="1156" t="s">
        <v>401</v>
      </c>
      <c r="C50" s="1130" t="s">
        <v>638</v>
      </c>
      <c r="F50" s="1182"/>
      <c r="G50" s="1183" t="s">
        <v>392</v>
      </c>
      <c r="H50" s="1156"/>
    </row>
    <row r="51" spans="1:7" ht="12.75">
      <c r="A51" s="1156" t="s">
        <v>403</v>
      </c>
      <c r="B51" s="1184">
        <v>257085288</v>
      </c>
      <c r="C51" s="1130" t="s">
        <v>639</v>
      </c>
      <c r="G51" s="1156"/>
    </row>
    <row r="52" ht="12.75">
      <c r="A52" s="1156"/>
    </row>
    <row r="53" spans="1:53" ht="12.75">
      <c r="A53" s="1156"/>
      <c r="B53" s="1156"/>
      <c r="C53" s="1156"/>
      <c r="D53" s="1156"/>
      <c r="E53" s="1156"/>
      <c r="F53" s="1156"/>
      <c r="G53" s="1156"/>
      <c r="H53" s="1185"/>
      <c r="I53" s="1156"/>
      <c r="J53" s="1156"/>
      <c r="K53" s="1156"/>
      <c r="L53" s="1156"/>
      <c r="M53" s="1156"/>
      <c r="N53" s="1156"/>
      <c r="O53" s="1156"/>
      <c r="P53" s="1156"/>
      <c r="Q53" s="1156"/>
      <c r="R53" s="1156"/>
      <c r="S53" s="1156"/>
      <c r="T53" s="1156"/>
      <c r="U53" s="1156"/>
      <c r="V53" s="1156"/>
      <c r="W53" s="1156"/>
      <c r="X53" s="1156"/>
      <c r="Y53" s="1156"/>
      <c r="Z53" s="1156"/>
      <c r="AA53" s="1156"/>
      <c r="AB53" s="1156"/>
      <c r="AC53" s="1156"/>
      <c r="AD53" s="1156"/>
      <c r="AE53" s="1156"/>
      <c r="AF53" s="1156"/>
      <c r="AG53" s="1156"/>
      <c r="AH53" s="1156"/>
      <c r="AI53" s="1156"/>
      <c r="AJ53" s="1156"/>
      <c r="AK53" s="1156"/>
      <c r="AL53" s="1156"/>
      <c r="AM53" s="1156"/>
      <c r="AN53" s="1156"/>
      <c r="AO53" s="1156"/>
      <c r="AP53" s="1156"/>
      <c r="AQ53" s="1156"/>
      <c r="AR53" s="1156"/>
      <c r="AS53" s="1156"/>
      <c r="AT53" s="1156"/>
      <c r="AU53" s="1156"/>
      <c r="AV53" s="1156"/>
      <c r="AW53" s="1156"/>
      <c r="AX53" s="1156"/>
      <c r="AY53" s="1156"/>
      <c r="AZ53" s="1156"/>
      <c r="BA53" s="1156"/>
    </row>
    <row r="54" spans="1:53" ht="12.75">
      <c r="A54" s="1156"/>
      <c r="B54" s="1156"/>
      <c r="C54" s="1156"/>
      <c r="D54" s="1156"/>
      <c r="E54" s="1156"/>
      <c r="F54" s="1156"/>
      <c r="G54" s="1156"/>
      <c r="H54" s="1186"/>
      <c r="I54" s="1156"/>
      <c r="J54" s="1156"/>
      <c r="K54" s="1156"/>
      <c r="L54" s="1156"/>
      <c r="M54" s="1156"/>
      <c r="N54" s="1156"/>
      <c r="O54" s="1156"/>
      <c r="P54" s="1156"/>
      <c r="Q54" s="1156"/>
      <c r="R54" s="1156"/>
      <c r="S54" s="1156"/>
      <c r="T54" s="1156"/>
      <c r="U54" s="1156"/>
      <c r="V54" s="1156"/>
      <c r="W54" s="1156"/>
      <c r="X54" s="1156"/>
      <c r="Y54" s="1156"/>
      <c r="Z54" s="1156"/>
      <c r="AA54" s="1156"/>
      <c r="AB54" s="1156"/>
      <c r="AC54" s="1156"/>
      <c r="AD54" s="1156"/>
      <c r="AE54" s="1156"/>
      <c r="AF54" s="1156"/>
      <c r="AG54" s="1156"/>
      <c r="AH54" s="1156"/>
      <c r="AI54" s="1156"/>
      <c r="AJ54" s="1156"/>
      <c r="AK54" s="1156"/>
      <c r="AL54" s="1156"/>
      <c r="AM54" s="1156"/>
      <c r="AN54" s="1156"/>
      <c r="AO54" s="1156"/>
      <c r="AP54" s="1156"/>
      <c r="AQ54" s="1156"/>
      <c r="AR54" s="1156"/>
      <c r="AS54" s="1156"/>
      <c r="AT54" s="1156"/>
      <c r="AU54" s="1156"/>
      <c r="AV54" s="1156"/>
      <c r="AW54" s="1156"/>
      <c r="AX54" s="1156"/>
      <c r="AY54" s="1156"/>
      <c r="AZ54" s="1156"/>
      <c r="BA54" s="1156"/>
    </row>
    <row r="55" spans="1:53" ht="12.75">
      <c r="A55" s="1187"/>
      <c r="B55" s="1187"/>
      <c r="C55" s="1187"/>
      <c r="D55" s="1187"/>
      <c r="E55" s="1187"/>
      <c r="F55" s="1187"/>
      <c r="G55" s="1187"/>
      <c r="H55" s="1188"/>
      <c r="I55" s="1189"/>
      <c r="J55" s="1189"/>
      <c r="K55" s="1189"/>
      <c r="L55" s="1189"/>
      <c r="M55" s="1189"/>
      <c r="N55" s="1189"/>
      <c r="O55" s="1189"/>
      <c r="P55" s="1189"/>
      <c r="Q55" s="1189"/>
      <c r="R55" s="1189"/>
      <c r="S55" s="1189"/>
      <c r="T55" s="1189"/>
      <c r="U55" s="1189"/>
      <c r="V55" s="1189"/>
      <c r="W55" s="1189"/>
      <c r="X55" s="1189"/>
      <c r="Y55" s="1189"/>
      <c r="Z55" s="1189"/>
      <c r="AA55" s="1189"/>
      <c r="AB55" s="1189"/>
      <c r="AC55" s="1189"/>
      <c r="AD55" s="1189"/>
      <c r="AE55" s="1189"/>
      <c r="AF55" s="1189"/>
      <c r="AG55" s="1189"/>
      <c r="AH55" s="1189"/>
      <c r="AI55" s="1156"/>
      <c r="AJ55" s="1156"/>
      <c r="AK55" s="1156"/>
      <c r="AL55" s="1156"/>
      <c r="AM55" s="1156"/>
      <c r="AN55" s="1156"/>
      <c r="AO55" s="1156"/>
      <c r="AP55" s="1156"/>
      <c r="AQ55" s="1156"/>
      <c r="AR55" s="1156"/>
      <c r="AS55" s="1156"/>
      <c r="AT55" s="1156"/>
      <c r="AU55" s="1156"/>
      <c r="AV55" s="1156"/>
      <c r="AW55" s="1156"/>
      <c r="AX55" s="1156"/>
      <c r="AY55" s="1156"/>
      <c r="AZ55" s="1156"/>
      <c r="BA55" s="1156"/>
    </row>
    <row r="56" spans="1:53" ht="12.75">
      <c r="A56" s="1187"/>
      <c r="B56" s="1187"/>
      <c r="C56" s="1187"/>
      <c r="D56" s="1187"/>
      <c r="E56" s="1187"/>
      <c r="F56" s="1187"/>
      <c r="G56" s="1187"/>
      <c r="H56" s="1156"/>
      <c r="I56" s="1156"/>
      <c r="J56" s="1156"/>
      <c r="K56" s="1156"/>
      <c r="L56" s="1156"/>
      <c r="M56" s="1156"/>
      <c r="N56" s="1156"/>
      <c r="O56" s="1156"/>
      <c r="P56" s="1156"/>
      <c r="Q56" s="1156"/>
      <c r="R56" s="1156"/>
      <c r="S56" s="1156"/>
      <c r="T56" s="1156"/>
      <c r="U56" s="1156"/>
      <c r="V56" s="1156"/>
      <c r="W56" s="1156"/>
      <c r="X56" s="1156"/>
      <c r="Y56" s="1156"/>
      <c r="Z56" s="1156"/>
      <c r="AA56" s="1156"/>
      <c r="AB56" s="1156"/>
      <c r="AC56" s="1156"/>
      <c r="AD56" s="1156"/>
      <c r="AE56" s="1156"/>
      <c r="AF56" s="1156"/>
      <c r="AG56" s="1156"/>
      <c r="AH56" s="1156"/>
      <c r="AI56" s="1156"/>
      <c r="AJ56" s="1156"/>
      <c r="AK56" s="1156"/>
      <c r="AL56" s="1156"/>
      <c r="AM56" s="1156"/>
      <c r="AN56" s="1156"/>
      <c r="AO56" s="1156"/>
      <c r="AP56" s="1156"/>
      <c r="AQ56" s="1156"/>
      <c r="AR56" s="1156"/>
      <c r="AS56" s="1156"/>
      <c r="AT56" s="1156"/>
      <c r="AU56" s="1156"/>
      <c r="AV56" s="1156"/>
      <c r="AW56" s="1156"/>
      <c r="AX56" s="1156"/>
      <c r="AY56" s="1156"/>
      <c r="AZ56" s="1156"/>
      <c r="BA56" s="1156"/>
    </row>
    <row r="57" spans="1:53" ht="12.75">
      <c r="A57" s="1187"/>
      <c r="B57" s="1190"/>
      <c r="C57" s="1190"/>
      <c r="D57" s="1190"/>
      <c r="E57" s="1191"/>
      <c r="F57" s="1191"/>
      <c r="G57" s="1189"/>
      <c r="H57" s="1189"/>
      <c r="I57" s="1156"/>
      <c r="J57" s="1156"/>
      <c r="K57" s="1156"/>
      <c r="L57" s="1156"/>
      <c r="M57" s="1156"/>
      <c r="N57" s="1156"/>
      <c r="O57" s="1156"/>
      <c r="P57" s="1156"/>
      <c r="Q57" s="1156"/>
      <c r="R57" s="1156"/>
      <c r="S57" s="1156"/>
      <c r="T57" s="1156"/>
      <c r="U57" s="1156"/>
      <c r="V57" s="1156"/>
      <c r="W57" s="1156"/>
      <c r="X57" s="1156"/>
      <c r="Y57" s="1156"/>
      <c r="Z57" s="1156"/>
      <c r="AA57" s="1156"/>
      <c r="AB57" s="1156"/>
      <c r="AC57" s="1156"/>
      <c r="AD57" s="1156"/>
      <c r="AE57" s="1156"/>
      <c r="AF57" s="1156"/>
      <c r="AG57" s="1156"/>
      <c r="AH57" s="1156"/>
      <c r="AI57" s="1156"/>
      <c r="AJ57" s="1156"/>
      <c r="AK57" s="1156"/>
      <c r="AL57" s="1156"/>
      <c r="AM57" s="1156"/>
      <c r="AN57" s="1156"/>
      <c r="AO57" s="1156"/>
      <c r="AP57" s="1156"/>
      <c r="AQ57" s="1156"/>
      <c r="AR57" s="1156"/>
      <c r="AS57" s="1156"/>
      <c r="AT57" s="1156"/>
      <c r="AU57" s="1156"/>
      <c r="AV57" s="1156"/>
      <c r="AW57" s="1156"/>
      <c r="AX57" s="1156"/>
      <c r="AY57" s="1156"/>
      <c r="AZ57" s="1156"/>
      <c r="BA57" s="1156"/>
    </row>
    <row r="58" spans="1:53" ht="12.75">
      <c r="A58" s="1156"/>
      <c r="B58" s="1156"/>
      <c r="C58" s="1191"/>
      <c r="D58" s="1191"/>
      <c r="E58" s="1191"/>
      <c r="F58" s="1191"/>
      <c r="G58" s="1190"/>
      <c r="H58" s="1190"/>
      <c r="I58" s="1156"/>
      <c r="J58" s="1156"/>
      <c r="K58" s="1156"/>
      <c r="L58" s="1156"/>
      <c r="M58" s="1156"/>
      <c r="N58" s="1156"/>
      <c r="O58" s="1156"/>
      <c r="P58" s="1156"/>
      <c r="Q58" s="1156"/>
      <c r="R58" s="1156"/>
      <c r="S58" s="1156"/>
      <c r="T58" s="1156"/>
      <c r="U58" s="1156"/>
      <c r="V58" s="1156"/>
      <c r="W58" s="1156"/>
      <c r="X58" s="1156"/>
      <c r="Y58" s="1156"/>
      <c r="Z58" s="1156"/>
      <c r="AA58" s="1156"/>
      <c r="AB58" s="1156"/>
      <c r="AC58" s="1156"/>
      <c r="AD58" s="1156"/>
      <c r="AE58" s="1156"/>
      <c r="AF58" s="1156"/>
      <c r="AG58" s="1156"/>
      <c r="AH58" s="1156"/>
      <c r="AI58" s="1156"/>
      <c r="AJ58" s="1156"/>
      <c r="AK58" s="1156"/>
      <c r="AL58" s="1156"/>
      <c r="AM58" s="1156"/>
      <c r="AN58" s="1156"/>
      <c r="AO58" s="1156"/>
      <c r="AP58" s="1156"/>
      <c r="AQ58" s="1156"/>
      <c r="AR58" s="1156"/>
      <c r="AS58" s="1156"/>
      <c r="AT58" s="1156"/>
      <c r="AU58" s="1156"/>
      <c r="AV58" s="1156"/>
      <c r="AW58" s="1156"/>
      <c r="AX58" s="1156"/>
      <c r="AY58" s="1156"/>
      <c r="AZ58" s="1156"/>
      <c r="BA58" s="1156"/>
    </row>
    <row r="59" spans="1:53" ht="12.75">
      <c r="A59" s="1156"/>
      <c r="B59" s="1156"/>
      <c r="C59" s="1191"/>
      <c r="D59" s="1191"/>
      <c r="E59" s="1191"/>
      <c r="F59" s="1191"/>
      <c r="G59" s="1191"/>
      <c r="H59" s="1191"/>
      <c r="I59" s="1156"/>
      <c r="J59" s="1156"/>
      <c r="K59" s="1156"/>
      <c r="L59" s="1156"/>
      <c r="M59" s="1156"/>
      <c r="N59" s="1156"/>
      <c r="O59" s="1156"/>
      <c r="P59" s="1156"/>
      <c r="Q59" s="1156"/>
      <c r="R59" s="1156"/>
      <c r="S59" s="1156"/>
      <c r="T59" s="1156"/>
      <c r="U59" s="1156"/>
      <c r="V59" s="1156"/>
      <c r="W59" s="1156"/>
      <c r="X59" s="1156"/>
      <c r="Y59" s="1156"/>
      <c r="Z59" s="1156"/>
      <c r="AA59" s="1156"/>
      <c r="AB59" s="1156"/>
      <c r="AC59" s="1156"/>
      <c r="AD59" s="1156"/>
      <c r="AE59" s="1156"/>
      <c r="AF59" s="1156"/>
      <c r="AG59" s="1156"/>
      <c r="AH59" s="1156"/>
      <c r="AI59" s="1156"/>
      <c r="AJ59" s="1156"/>
      <c r="AK59" s="1156"/>
      <c r="AL59" s="1156"/>
      <c r="AM59" s="1156"/>
      <c r="AN59" s="1156"/>
      <c r="AO59" s="1156"/>
      <c r="AP59" s="1156"/>
      <c r="AQ59" s="1156"/>
      <c r="AR59" s="1156"/>
      <c r="AS59" s="1156"/>
      <c r="AT59" s="1156"/>
      <c r="AU59" s="1156"/>
      <c r="AV59" s="1156"/>
      <c r="AW59" s="1156"/>
      <c r="AX59" s="1156"/>
      <c r="AY59" s="1156"/>
      <c r="AZ59" s="1156"/>
      <c r="BA59" s="1156"/>
    </row>
    <row r="60" spans="1:53" ht="12.75">
      <c r="A60" s="1156"/>
      <c r="B60" s="1156"/>
      <c r="C60" s="1191"/>
      <c r="D60" s="1191"/>
      <c r="E60" s="1191"/>
      <c r="F60" s="1191"/>
      <c r="G60" s="1191"/>
      <c r="H60" s="1191"/>
      <c r="I60" s="1156"/>
      <c r="J60" s="1156"/>
      <c r="K60" s="1156"/>
      <c r="L60" s="1156"/>
      <c r="M60" s="1156"/>
      <c r="N60" s="1156"/>
      <c r="O60" s="1156"/>
      <c r="P60" s="1156"/>
      <c r="Q60" s="1156"/>
      <c r="R60" s="1156"/>
      <c r="S60" s="1156"/>
      <c r="T60" s="1156"/>
      <c r="U60" s="1156"/>
      <c r="V60" s="1156"/>
      <c r="W60" s="1156"/>
      <c r="X60" s="1156"/>
      <c r="Y60" s="1156"/>
      <c r="Z60" s="1156"/>
      <c r="AA60" s="1156"/>
      <c r="AB60" s="1156"/>
      <c r="AC60" s="1156"/>
      <c r="AD60" s="1156"/>
      <c r="AE60" s="1156"/>
      <c r="AF60" s="1156"/>
      <c r="AG60" s="1156"/>
      <c r="AH60" s="1156"/>
      <c r="AI60" s="1156"/>
      <c r="AJ60" s="1156"/>
      <c r="AK60" s="1156"/>
      <c r="AL60" s="1156"/>
      <c r="AM60" s="1156"/>
      <c r="AN60" s="1156"/>
      <c r="AO60" s="1156"/>
      <c r="AP60" s="1156"/>
      <c r="AQ60" s="1156"/>
      <c r="AR60" s="1156"/>
      <c r="AS60" s="1156"/>
      <c r="AT60" s="1156"/>
      <c r="AU60" s="1156"/>
      <c r="AV60" s="1156"/>
      <c r="AW60" s="1156"/>
      <c r="AX60" s="1156"/>
      <c r="AY60" s="1156"/>
      <c r="AZ60" s="1156"/>
      <c r="BA60" s="1156"/>
    </row>
    <row r="61" spans="1:53" ht="12.75">
      <c r="A61" s="1156"/>
      <c r="B61" s="1156"/>
      <c r="C61" s="1156"/>
      <c r="D61" s="1156"/>
      <c r="E61" s="1156"/>
      <c r="F61" s="1156"/>
      <c r="G61" s="1156"/>
      <c r="H61" s="1156"/>
      <c r="I61" s="1156"/>
      <c r="J61" s="1156"/>
      <c r="K61" s="1156"/>
      <c r="L61" s="1156"/>
      <c r="M61" s="1156"/>
      <c r="N61" s="1156"/>
      <c r="O61" s="1156"/>
      <c r="P61" s="1156"/>
      <c r="Q61" s="1156"/>
      <c r="R61" s="1156"/>
      <c r="S61" s="1156"/>
      <c r="T61" s="1156"/>
      <c r="U61" s="1156"/>
      <c r="V61" s="1156"/>
      <c r="W61" s="1156"/>
      <c r="X61" s="1156"/>
      <c r="Y61" s="1156"/>
      <c r="Z61" s="1156"/>
      <c r="AA61" s="1156"/>
      <c r="AB61" s="1156"/>
      <c r="AC61" s="1156"/>
      <c r="AD61" s="1156"/>
      <c r="AE61" s="1156"/>
      <c r="AF61" s="1156"/>
      <c r="AG61" s="1156"/>
      <c r="AH61" s="1156"/>
      <c r="AI61" s="1156"/>
      <c r="AJ61" s="1156"/>
      <c r="AK61" s="1156"/>
      <c r="AL61" s="1156"/>
      <c r="AM61" s="1156"/>
      <c r="AN61" s="1156"/>
      <c r="AO61" s="1156"/>
      <c r="AP61" s="1156"/>
      <c r="AQ61" s="1156"/>
      <c r="AR61" s="1156"/>
      <c r="AS61" s="1156"/>
      <c r="AT61" s="1156"/>
      <c r="AU61" s="1156"/>
      <c r="AV61" s="1156"/>
      <c r="AW61" s="1156"/>
      <c r="AX61" s="1156"/>
      <c r="AY61" s="1156"/>
      <c r="AZ61" s="1156"/>
      <c r="BA61" s="1156"/>
    </row>
    <row r="62" spans="1:53" ht="12.75">
      <c r="A62" s="1156"/>
      <c r="B62" s="1156"/>
      <c r="C62" s="1156"/>
      <c r="D62" s="1156"/>
      <c r="E62" s="1156"/>
      <c r="F62" s="1156"/>
      <c r="G62" s="1156"/>
      <c r="H62" s="1156"/>
      <c r="I62" s="1156"/>
      <c r="J62" s="1156"/>
      <c r="K62" s="1156"/>
      <c r="L62" s="1156"/>
      <c r="M62" s="1156"/>
      <c r="N62" s="1156"/>
      <c r="O62" s="1156"/>
      <c r="P62" s="1156"/>
      <c r="Q62" s="1156"/>
      <c r="R62" s="1156"/>
      <c r="S62" s="1156"/>
      <c r="T62" s="1156"/>
      <c r="U62" s="1156"/>
      <c r="V62" s="1156"/>
      <c r="W62" s="1156"/>
      <c r="X62" s="1156"/>
      <c r="Y62" s="1156"/>
      <c r="Z62" s="1156"/>
      <c r="AA62" s="1156"/>
      <c r="AB62" s="1156"/>
      <c r="AC62" s="1156"/>
      <c r="AD62" s="1156"/>
      <c r="AE62" s="1156"/>
      <c r="AF62" s="1156"/>
      <c r="AG62" s="1156"/>
      <c r="AH62" s="1156"/>
      <c r="AI62" s="1156"/>
      <c r="AJ62" s="1156"/>
      <c r="AK62" s="1156"/>
      <c r="AL62" s="1156"/>
      <c r="AM62" s="1156"/>
      <c r="AN62" s="1156"/>
      <c r="AO62" s="1156"/>
      <c r="AP62" s="1156"/>
      <c r="AQ62" s="1156"/>
      <c r="AR62" s="1156"/>
      <c r="AS62" s="1156"/>
      <c r="AT62" s="1156"/>
      <c r="AU62" s="1156"/>
      <c r="AV62" s="1156"/>
      <c r="AW62" s="1156"/>
      <c r="AX62" s="1156"/>
      <c r="AY62" s="1156"/>
      <c r="AZ62" s="1156"/>
      <c r="BA62" s="1156"/>
    </row>
    <row r="63" spans="1:53" ht="12.75">
      <c r="A63" s="1156"/>
      <c r="B63" s="1156"/>
      <c r="C63" s="1156"/>
      <c r="D63" s="1156"/>
      <c r="E63" s="1156"/>
      <c r="F63" s="1156"/>
      <c r="G63" s="1156"/>
      <c r="H63" s="1156"/>
      <c r="I63" s="1156"/>
      <c r="J63" s="1156"/>
      <c r="K63" s="1156"/>
      <c r="L63" s="1156"/>
      <c r="M63" s="1156"/>
      <c r="N63" s="1156"/>
      <c r="O63" s="1156"/>
      <c r="P63" s="1156"/>
      <c r="Q63" s="1156"/>
      <c r="R63" s="1156"/>
      <c r="S63" s="1156"/>
      <c r="T63" s="1156"/>
      <c r="U63" s="1156"/>
      <c r="V63" s="1156"/>
      <c r="W63" s="1156"/>
      <c r="X63" s="1156"/>
      <c r="Y63" s="1156"/>
      <c r="Z63" s="1156"/>
      <c r="AA63" s="1156"/>
      <c r="AB63" s="1156"/>
      <c r="AC63" s="1156"/>
      <c r="AD63" s="1156"/>
      <c r="AE63" s="1156"/>
      <c r="AF63" s="1156"/>
      <c r="AG63" s="1156"/>
      <c r="AH63" s="1156"/>
      <c r="AI63" s="1156"/>
      <c r="AJ63" s="1156"/>
      <c r="AK63" s="1156"/>
      <c r="AL63" s="1156"/>
      <c r="AM63" s="1156"/>
      <c r="AN63" s="1156"/>
      <c r="AO63" s="1156"/>
      <c r="AP63" s="1156"/>
      <c r="AQ63" s="1156"/>
      <c r="AR63" s="1156"/>
      <c r="AS63" s="1156"/>
      <c r="AT63" s="1156"/>
      <c r="AU63" s="1156"/>
      <c r="AV63" s="1156"/>
      <c r="AW63" s="1156"/>
      <c r="AX63" s="1156"/>
      <c r="AY63" s="1156"/>
      <c r="AZ63" s="1156"/>
      <c r="BA63" s="1156"/>
    </row>
    <row r="64" spans="1:53" ht="12.75">
      <c r="A64" s="1156"/>
      <c r="B64" s="1156"/>
      <c r="C64" s="1156"/>
      <c r="D64" s="1156"/>
      <c r="E64" s="1156"/>
      <c r="F64" s="1156"/>
      <c r="G64" s="1156"/>
      <c r="H64" s="1156"/>
      <c r="I64" s="1156"/>
      <c r="J64" s="1156"/>
      <c r="K64" s="1156"/>
      <c r="L64" s="1156"/>
      <c r="M64" s="1156"/>
      <c r="N64" s="1156"/>
      <c r="O64" s="1156"/>
      <c r="P64" s="1156"/>
      <c r="Q64" s="1156"/>
      <c r="R64" s="1156"/>
      <c r="S64" s="1156"/>
      <c r="T64" s="1156"/>
      <c r="U64" s="1156"/>
      <c r="V64" s="1156"/>
      <c r="W64" s="1156"/>
      <c r="X64" s="1156"/>
      <c r="Y64" s="1156"/>
      <c r="Z64" s="1156"/>
      <c r="AA64" s="1156"/>
      <c r="AB64" s="1156"/>
      <c r="AC64" s="1156"/>
      <c r="AD64" s="1156"/>
      <c r="AE64" s="1156"/>
      <c r="AF64" s="1156"/>
      <c r="AG64" s="1156"/>
      <c r="AH64" s="1156"/>
      <c r="AI64" s="1156"/>
      <c r="AJ64" s="1156"/>
      <c r="AK64" s="1156"/>
      <c r="AL64" s="1156"/>
      <c r="AM64" s="1156"/>
      <c r="AN64" s="1156"/>
      <c r="AO64" s="1156"/>
      <c r="AP64" s="1156"/>
      <c r="AQ64" s="1156"/>
      <c r="AR64" s="1156"/>
      <c r="AS64" s="1156"/>
      <c r="AT64" s="1156"/>
      <c r="AU64" s="1156"/>
      <c r="AV64" s="1156"/>
      <c r="AW64" s="1156"/>
      <c r="AX64" s="1156"/>
      <c r="AY64" s="1156"/>
      <c r="AZ64" s="1156"/>
      <c r="BA64" s="1156"/>
    </row>
    <row r="65" spans="1:53" ht="12.75">
      <c r="A65" s="1156"/>
      <c r="B65" s="1156"/>
      <c r="C65" s="1156"/>
      <c r="D65" s="1156"/>
      <c r="E65" s="1156"/>
      <c r="F65" s="1156"/>
      <c r="G65" s="1156"/>
      <c r="H65" s="1156"/>
      <c r="I65" s="1156"/>
      <c r="J65" s="1156"/>
      <c r="K65" s="1156"/>
      <c r="L65" s="1156"/>
      <c r="M65" s="1156"/>
      <c r="N65" s="1156"/>
      <c r="O65" s="1156"/>
      <c r="P65" s="1156"/>
      <c r="Q65" s="1156"/>
      <c r="R65" s="1156"/>
      <c r="S65" s="1156"/>
      <c r="T65" s="1156"/>
      <c r="U65" s="1156"/>
      <c r="V65" s="1156"/>
      <c r="W65" s="1156"/>
      <c r="X65" s="1156"/>
      <c r="Y65" s="1156"/>
      <c r="Z65" s="1156"/>
      <c r="AA65" s="1156"/>
      <c r="AB65" s="1156"/>
      <c r="AC65" s="1156"/>
      <c r="AD65" s="1156"/>
      <c r="AE65" s="1156"/>
      <c r="AF65" s="1156"/>
      <c r="AG65" s="1156"/>
      <c r="AH65" s="1156"/>
      <c r="AI65" s="1156"/>
      <c r="AJ65" s="1156"/>
      <c r="AK65" s="1156"/>
      <c r="AL65" s="1156"/>
      <c r="AM65" s="1156"/>
      <c r="AN65" s="1156"/>
      <c r="AO65" s="1156"/>
      <c r="AP65" s="1156"/>
      <c r="AQ65" s="1156"/>
      <c r="AR65" s="1156"/>
      <c r="AS65" s="1156"/>
      <c r="AT65" s="1156"/>
      <c r="AU65" s="1156"/>
      <c r="AV65" s="1156"/>
      <c r="AW65" s="1156"/>
      <c r="AX65" s="1156"/>
      <c r="AY65" s="1156"/>
      <c r="AZ65" s="1156"/>
      <c r="BA65" s="1156"/>
    </row>
    <row r="66" spans="1:53" ht="12.75">
      <c r="A66" s="1156"/>
      <c r="B66" s="1156"/>
      <c r="C66" s="1156"/>
      <c r="D66" s="1156"/>
      <c r="E66" s="1156"/>
      <c r="F66" s="1156"/>
      <c r="G66" s="1156"/>
      <c r="H66" s="1156"/>
      <c r="I66" s="1156"/>
      <c r="J66" s="1156"/>
      <c r="K66" s="1156"/>
      <c r="L66" s="1156"/>
      <c r="M66" s="1156"/>
      <c r="N66" s="1156"/>
      <c r="O66" s="1156"/>
      <c r="P66" s="1156"/>
      <c r="Q66" s="1156"/>
      <c r="R66" s="1156"/>
      <c r="S66" s="1156"/>
      <c r="T66" s="1156"/>
      <c r="U66" s="1156"/>
      <c r="V66" s="1156"/>
      <c r="W66" s="1156"/>
      <c r="X66" s="1156"/>
      <c r="Y66" s="1156"/>
      <c r="Z66" s="1156"/>
      <c r="AA66" s="1156"/>
      <c r="AB66" s="1156"/>
      <c r="AC66" s="1156"/>
      <c r="AD66" s="1156"/>
      <c r="AE66" s="1156"/>
      <c r="AF66" s="1156"/>
      <c r="AG66" s="1156"/>
      <c r="AH66" s="1156"/>
      <c r="AI66" s="1156"/>
      <c r="AJ66" s="1156"/>
      <c r="AK66" s="1156"/>
      <c r="AL66" s="1156"/>
      <c r="AM66" s="1156"/>
      <c r="AN66" s="1156"/>
      <c r="AO66" s="1156"/>
      <c r="AP66" s="1156"/>
      <c r="AQ66" s="1156"/>
      <c r="AR66" s="1156"/>
      <c r="AS66" s="1156"/>
      <c r="AT66" s="1156"/>
      <c r="AU66" s="1156"/>
      <c r="AV66" s="1156"/>
      <c r="AW66" s="1156"/>
      <c r="AX66" s="1156"/>
      <c r="AY66" s="1156"/>
      <c r="AZ66" s="1156"/>
      <c r="BA66" s="1156"/>
    </row>
    <row r="67" spans="1:53" ht="12.75">
      <c r="A67" s="1156"/>
      <c r="B67" s="1156"/>
      <c r="C67" s="1156"/>
      <c r="D67" s="1156"/>
      <c r="E67" s="1156"/>
      <c r="F67" s="1156"/>
      <c r="G67" s="1156"/>
      <c r="H67" s="1156"/>
      <c r="I67" s="1156"/>
      <c r="J67" s="1156"/>
      <c r="K67" s="1156"/>
      <c r="L67" s="1156"/>
      <c r="M67" s="1156"/>
      <c r="N67" s="1156"/>
      <c r="O67" s="1156"/>
      <c r="P67" s="1156"/>
      <c r="Q67" s="1156"/>
      <c r="R67" s="1156"/>
      <c r="S67" s="1156"/>
      <c r="T67" s="1156"/>
      <c r="U67" s="1156"/>
      <c r="V67" s="1156"/>
      <c r="W67" s="1156"/>
      <c r="X67" s="1156"/>
      <c r="Y67" s="1156"/>
      <c r="Z67" s="1156"/>
      <c r="AA67" s="1156"/>
      <c r="AB67" s="1156"/>
      <c r="AC67" s="1156"/>
      <c r="AD67" s="1156"/>
      <c r="AE67" s="1156"/>
      <c r="AF67" s="1156"/>
      <c r="AG67" s="1156"/>
      <c r="AH67" s="1156"/>
      <c r="AI67" s="1156"/>
      <c r="AJ67" s="1156"/>
      <c r="AK67" s="1156"/>
      <c r="AL67" s="1156"/>
      <c r="AM67" s="1156"/>
      <c r="AN67" s="1156"/>
      <c r="AO67" s="1156"/>
      <c r="AP67" s="1156"/>
      <c r="AQ67" s="1156"/>
      <c r="AR67" s="1156"/>
      <c r="AS67" s="1156"/>
      <c r="AT67" s="1156"/>
      <c r="AU67" s="1156"/>
      <c r="AV67" s="1156"/>
      <c r="AW67" s="1156"/>
      <c r="AX67" s="1156"/>
      <c r="AY67" s="1156"/>
      <c r="AZ67" s="1156"/>
      <c r="BA67" s="1156"/>
    </row>
    <row r="68" spans="1:53" ht="12.75">
      <c r="A68" s="1156"/>
      <c r="B68" s="1156"/>
      <c r="C68" s="1156"/>
      <c r="D68" s="1156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6"/>
      <c r="AB68" s="1156"/>
      <c r="AC68" s="1156"/>
      <c r="AD68" s="1156"/>
      <c r="AE68" s="1156"/>
      <c r="AF68" s="1156"/>
      <c r="AG68" s="1156"/>
      <c r="AH68" s="1156"/>
      <c r="AI68" s="1156"/>
      <c r="AJ68" s="1156"/>
      <c r="AK68" s="1156"/>
      <c r="AL68" s="1156"/>
      <c r="AM68" s="1156"/>
      <c r="AN68" s="1156"/>
      <c r="AO68" s="1156"/>
      <c r="AP68" s="1156"/>
      <c r="AQ68" s="1156"/>
      <c r="AR68" s="1156"/>
      <c r="AS68" s="1156"/>
      <c r="AT68" s="1156"/>
      <c r="AU68" s="1156"/>
      <c r="AV68" s="1156"/>
      <c r="AW68" s="1156"/>
      <c r="AX68" s="1156"/>
      <c r="AY68" s="1156"/>
      <c r="AZ68" s="1156"/>
      <c r="BA68" s="1156"/>
    </row>
    <row r="69" spans="1:53" ht="12.75">
      <c r="A69" s="1156"/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  <c r="AJ69" s="1156"/>
      <c r="AK69" s="1156"/>
      <c r="AL69" s="1156"/>
      <c r="AM69" s="1156"/>
      <c r="AN69" s="1156"/>
      <c r="AO69" s="1156"/>
      <c r="AP69" s="1156"/>
      <c r="AQ69" s="1156"/>
      <c r="AR69" s="1156"/>
      <c r="AS69" s="1156"/>
      <c r="AT69" s="1156"/>
      <c r="AU69" s="1156"/>
      <c r="AV69" s="1156"/>
      <c r="AW69" s="1156"/>
      <c r="AX69" s="1156"/>
      <c r="AY69" s="1156"/>
      <c r="AZ69" s="1156"/>
      <c r="BA69" s="1156"/>
    </row>
    <row r="70" spans="1:53" ht="12.75">
      <c r="A70" s="1156"/>
      <c r="B70" s="1156"/>
      <c r="C70" s="1156"/>
      <c r="D70" s="1156"/>
      <c r="E70" s="1156"/>
      <c r="F70" s="1156"/>
      <c r="G70" s="1156"/>
      <c r="H70" s="1156"/>
      <c r="I70" s="1156"/>
      <c r="J70" s="1156"/>
      <c r="K70" s="1156"/>
      <c r="L70" s="1156"/>
      <c r="M70" s="1156"/>
      <c r="N70" s="1156"/>
      <c r="O70" s="1156"/>
      <c r="P70" s="1156"/>
      <c r="Q70" s="1156"/>
      <c r="R70" s="1156"/>
      <c r="S70" s="1156"/>
      <c r="T70" s="1156"/>
      <c r="U70" s="1156"/>
      <c r="V70" s="1156"/>
      <c r="W70" s="1156"/>
      <c r="X70" s="1156"/>
      <c r="Y70" s="1156"/>
      <c r="Z70" s="1156"/>
      <c r="AA70" s="1156"/>
      <c r="AB70" s="1156"/>
      <c r="AC70" s="1156"/>
      <c r="AD70" s="1156"/>
      <c r="AE70" s="1156"/>
      <c r="AF70" s="1156"/>
      <c r="AG70" s="1156"/>
      <c r="AH70" s="1156"/>
      <c r="AI70" s="1156"/>
      <c r="AJ70" s="1156"/>
      <c r="AK70" s="1156"/>
      <c r="AL70" s="1156"/>
      <c r="AM70" s="1156"/>
      <c r="AN70" s="1156"/>
      <c r="AO70" s="1156"/>
      <c r="AP70" s="1156"/>
      <c r="AQ70" s="1156"/>
      <c r="AR70" s="1156"/>
      <c r="AS70" s="1156"/>
      <c r="AT70" s="1156"/>
      <c r="AU70" s="1156"/>
      <c r="AV70" s="1156"/>
      <c r="AW70" s="1156"/>
      <c r="AX70" s="1156"/>
      <c r="AY70" s="1156"/>
      <c r="AZ70" s="1156"/>
      <c r="BA70" s="1156"/>
    </row>
    <row r="71" spans="1:53" ht="12.75">
      <c r="A71" s="1156"/>
      <c r="B71" s="1156"/>
      <c r="C71" s="1156"/>
      <c r="D71" s="1156"/>
      <c r="E71" s="1156"/>
      <c r="F71" s="1156"/>
      <c r="G71" s="1156"/>
      <c r="H71" s="1156"/>
      <c r="I71" s="1156"/>
      <c r="J71" s="1156"/>
      <c r="K71" s="1156"/>
      <c r="L71" s="1156"/>
      <c r="M71" s="1156"/>
      <c r="N71" s="1156"/>
      <c r="O71" s="1156"/>
      <c r="P71" s="1156"/>
      <c r="Q71" s="1156"/>
      <c r="R71" s="1156"/>
      <c r="S71" s="1156"/>
      <c r="T71" s="1156"/>
      <c r="U71" s="1156"/>
      <c r="V71" s="1156"/>
      <c r="W71" s="1156"/>
      <c r="X71" s="1156"/>
      <c r="Y71" s="1156"/>
      <c r="Z71" s="1156"/>
      <c r="AA71" s="1156"/>
      <c r="AB71" s="1156"/>
      <c r="AC71" s="1156"/>
      <c r="AD71" s="1156"/>
      <c r="AE71" s="1156"/>
      <c r="AF71" s="1156"/>
      <c r="AG71" s="1156"/>
      <c r="AH71" s="1156"/>
      <c r="AI71" s="1156"/>
      <c r="AJ71" s="1156"/>
      <c r="AK71" s="1156"/>
      <c r="AL71" s="1156"/>
      <c r="AM71" s="1156"/>
      <c r="AN71" s="1156"/>
      <c r="AO71" s="1156"/>
      <c r="AP71" s="1156"/>
      <c r="AQ71" s="1156"/>
      <c r="AR71" s="1156"/>
      <c r="AS71" s="1156"/>
      <c r="AT71" s="1156"/>
      <c r="AU71" s="1156"/>
      <c r="AV71" s="1156"/>
      <c r="AW71" s="1156"/>
      <c r="AX71" s="1156"/>
      <c r="AY71" s="1156"/>
      <c r="AZ71" s="1156"/>
      <c r="BA71" s="1156"/>
    </row>
    <row r="72" spans="1:53" ht="12.75">
      <c r="A72" s="1156"/>
      <c r="B72" s="1156"/>
      <c r="C72" s="1156"/>
      <c r="D72" s="1156"/>
      <c r="E72" s="1156"/>
      <c r="F72" s="1156"/>
      <c r="G72" s="1156"/>
      <c r="H72" s="1156"/>
      <c r="I72" s="1156"/>
      <c r="J72" s="1156"/>
      <c r="K72" s="1156"/>
      <c r="L72" s="1156"/>
      <c r="M72" s="1156"/>
      <c r="N72" s="1156"/>
      <c r="O72" s="1156"/>
      <c r="P72" s="1156"/>
      <c r="Q72" s="1156"/>
      <c r="R72" s="1156"/>
      <c r="S72" s="1156"/>
      <c r="T72" s="1156"/>
      <c r="U72" s="1156"/>
      <c r="V72" s="1156"/>
      <c r="W72" s="1156"/>
      <c r="X72" s="1156"/>
      <c r="Y72" s="1156"/>
      <c r="Z72" s="1156"/>
      <c r="AA72" s="1156"/>
      <c r="AB72" s="1156"/>
      <c r="AC72" s="1156"/>
      <c r="AD72" s="1156"/>
      <c r="AE72" s="1156"/>
      <c r="AF72" s="1156"/>
      <c r="AG72" s="1156"/>
      <c r="AH72" s="1156"/>
      <c r="AI72" s="1156"/>
      <c r="AJ72" s="1156"/>
      <c r="AK72" s="1156"/>
      <c r="AL72" s="1156"/>
      <c r="AM72" s="1156"/>
      <c r="AN72" s="1156"/>
      <c r="AO72" s="1156"/>
      <c r="AP72" s="1156"/>
      <c r="AQ72" s="1156"/>
      <c r="AR72" s="1156"/>
      <c r="AS72" s="1156"/>
      <c r="AT72" s="1156"/>
      <c r="AU72" s="1156"/>
      <c r="AV72" s="1156"/>
      <c r="AW72" s="1156"/>
      <c r="AX72" s="1156"/>
      <c r="AY72" s="1156"/>
      <c r="AZ72" s="1156"/>
      <c r="BA72" s="1156"/>
    </row>
    <row r="73" spans="1:53" ht="12.75">
      <c r="A73" s="1156"/>
      <c r="B73" s="1156"/>
      <c r="C73" s="1156"/>
      <c r="D73" s="1156"/>
      <c r="E73" s="1156"/>
      <c r="F73" s="1156"/>
      <c r="G73" s="1156"/>
      <c r="H73" s="1156"/>
      <c r="I73" s="1156"/>
      <c r="J73" s="1156"/>
      <c r="K73" s="1156"/>
      <c r="L73" s="1156"/>
      <c r="M73" s="1156"/>
      <c r="N73" s="1156"/>
      <c r="O73" s="1156"/>
      <c r="P73" s="1156"/>
      <c r="Q73" s="1156"/>
      <c r="R73" s="1156"/>
      <c r="S73" s="1156"/>
      <c r="T73" s="1156"/>
      <c r="U73" s="1156"/>
      <c r="V73" s="1156"/>
      <c r="W73" s="1156"/>
      <c r="X73" s="1156"/>
      <c r="Y73" s="1156"/>
      <c r="Z73" s="1156"/>
      <c r="AA73" s="1156"/>
      <c r="AB73" s="1156"/>
      <c r="AC73" s="1156"/>
      <c r="AD73" s="1156"/>
      <c r="AE73" s="1156"/>
      <c r="AF73" s="1156"/>
      <c r="AG73" s="1156"/>
      <c r="AH73" s="1156"/>
      <c r="AI73" s="1156"/>
      <c r="AJ73" s="1156"/>
      <c r="AK73" s="1156"/>
      <c r="AL73" s="1156"/>
      <c r="AM73" s="1156"/>
      <c r="AN73" s="1156"/>
      <c r="AO73" s="1156"/>
      <c r="AP73" s="1156"/>
      <c r="AQ73" s="1156"/>
      <c r="AR73" s="1156"/>
      <c r="AS73" s="1156"/>
      <c r="AT73" s="1156"/>
      <c r="AU73" s="1156"/>
      <c r="AV73" s="1156"/>
      <c r="AW73" s="1156"/>
      <c r="AX73" s="1156"/>
      <c r="AY73" s="1156"/>
      <c r="AZ73" s="1156"/>
      <c r="BA73" s="1156"/>
    </row>
    <row r="74" spans="1:53" ht="12.75">
      <c r="A74" s="1156"/>
      <c r="B74" s="1156"/>
      <c r="C74" s="1156"/>
      <c r="D74" s="1156"/>
      <c r="E74" s="1156"/>
      <c r="F74" s="1156"/>
      <c r="G74" s="1156"/>
      <c r="H74" s="1156"/>
      <c r="I74" s="1156"/>
      <c r="J74" s="1156"/>
      <c r="K74" s="1156"/>
      <c r="L74" s="1156"/>
      <c r="M74" s="1156"/>
      <c r="N74" s="1156"/>
      <c r="O74" s="1156"/>
      <c r="P74" s="1156"/>
      <c r="Q74" s="1156"/>
      <c r="R74" s="1156"/>
      <c r="S74" s="1156"/>
      <c r="T74" s="1156"/>
      <c r="U74" s="1156"/>
      <c r="V74" s="1156"/>
      <c r="W74" s="1156"/>
      <c r="X74" s="1156"/>
      <c r="Y74" s="1156"/>
      <c r="Z74" s="1156"/>
      <c r="AA74" s="1156"/>
      <c r="AB74" s="1156"/>
      <c r="AC74" s="1156"/>
      <c r="AD74" s="1156"/>
      <c r="AE74" s="1156"/>
      <c r="AF74" s="1156"/>
      <c r="AG74" s="1156"/>
      <c r="AH74" s="1156"/>
      <c r="AI74" s="1156"/>
      <c r="AJ74" s="1156"/>
      <c r="AK74" s="1156"/>
      <c r="AL74" s="1156"/>
      <c r="AM74" s="1156"/>
      <c r="AN74" s="1156"/>
      <c r="AO74" s="1156"/>
      <c r="AP74" s="1156"/>
      <c r="AQ74" s="1156"/>
      <c r="AR74" s="1156"/>
      <c r="AS74" s="1156"/>
      <c r="AT74" s="1156"/>
      <c r="AU74" s="1156"/>
      <c r="AV74" s="1156"/>
      <c r="AW74" s="1156"/>
      <c r="AX74" s="1156"/>
      <c r="AY74" s="1156"/>
      <c r="AZ74" s="1156"/>
      <c r="BA74" s="1156"/>
    </row>
    <row r="75" spans="1:53" ht="12.75">
      <c r="A75" s="1156"/>
      <c r="B75" s="1156"/>
      <c r="C75" s="1156"/>
      <c r="D75" s="1156"/>
      <c r="E75" s="1156"/>
      <c r="F75" s="1156"/>
      <c r="G75" s="1156"/>
      <c r="H75" s="1156"/>
      <c r="I75" s="1156"/>
      <c r="J75" s="1156"/>
      <c r="K75" s="1156"/>
      <c r="L75" s="1156"/>
      <c r="M75" s="1156"/>
      <c r="N75" s="1156"/>
      <c r="O75" s="1156"/>
      <c r="P75" s="1156"/>
      <c r="Q75" s="1156"/>
      <c r="R75" s="1156"/>
      <c r="S75" s="1156"/>
      <c r="T75" s="1156"/>
      <c r="U75" s="1156"/>
      <c r="V75" s="1156"/>
      <c r="W75" s="1156"/>
      <c r="X75" s="1156"/>
      <c r="Y75" s="1156"/>
      <c r="Z75" s="1156"/>
      <c r="AA75" s="1156"/>
      <c r="AB75" s="1156"/>
      <c r="AC75" s="1156"/>
      <c r="AD75" s="1156"/>
      <c r="AE75" s="1156"/>
      <c r="AF75" s="1156"/>
      <c r="AG75" s="1156"/>
      <c r="AH75" s="1156"/>
      <c r="AI75" s="1156"/>
      <c r="AJ75" s="1156"/>
      <c r="AK75" s="1156"/>
      <c r="AL75" s="1156"/>
      <c r="AM75" s="1156"/>
      <c r="AN75" s="1156"/>
      <c r="AO75" s="1156"/>
      <c r="AP75" s="1156"/>
      <c r="AQ75" s="1156"/>
      <c r="AR75" s="1156"/>
      <c r="AS75" s="1156"/>
      <c r="AT75" s="1156"/>
      <c r="AU75" s="1156"/>
      <c r="AV75" s="1156"/>
      <c r="AW75" s="1156"/>
      <c r="AX75" s="1156"/>
      <c r="AY75" s="1156"/>
      <c r="AZ75" s="1156"/>
      <c r="BA75" s="1156"/>
    </row>
    <row r="76" spans="1:53" ht="12.75">
      <c r="A76" s="1156"/>
      <c r="B76" s="1156"/>
      <c r="C76" s="1156"/>
      <c r="D76" s="1156"/>
      <c r="E76" s="1156"/>
      <c r="F76" s="1156"/>
      <c r="G76" s="1156"/>
      <c r="H76" s="1156"/>
      <c r="I76" s="1156"/>
      <c r="J76" s="1156"/>
      <c r="K76" s="1156"/>
      <c r="L76" s="1156"/>
      <c r="M76" s="1156"/>
      <c r="N76" s="1156"/>
      <c r="O76" s="1156"/>
      <c r="P76" s="1156"/>
      <c r="Q76" s="1156"/>
      <c r="R76" s="1156"/>
      <c r="S76" s="1156"/>
      <c r="T76" s="1156"/>
      <c r="U76" s="1156"/>
      <c r="V76" s="1156"/>
      <c r="W76" s="1156"/>
      <c r="X76" s="1156"/>
      <c r="Y76" s="1156"/>
      <c r="Z76" s="1156"/>
      <c r="AA76" s="1156"/>
      <c r="AB76" s="1156"/>
      <c r="AC76" s="1156"/>
      <c r="AD76" s="1156"/>
      <c r="AE76" s="1156"/>
      <c r="AF76" s="1156"/>
      <c r="AG76" s="1156"/>
      <c r="AH76" s="1156"/>
      <c r="AI76" s="1156"/>
      <c r="AJ76" s="1156"/>
      <c r="AK76" s="1156"/>
      <c r="AL76" s="1156"/>
      <c r="AM76" s="1156"/>
      <c r="AN76" s="1156"/>
      <c r="AO76" s="1156"/>
      <c r="AP76" s="1156"/>
      <c r="AQ76" s="1156"/>
      <c r="AR76" s="1156"/>
      <c r="AS76" s="1156"/>
      <c r="AT76" s="1156"/>
      <c r="AU76" s="1156"/>
      <c r="AV76" s="1156"/>
      <c r="AW76" s="1156"/>
      <c r="AX76" s="1156"/>
      <c r="AY76" s="1156"/>
      <c r="AZ76" s="1156"/>
      <c r="BA76" s="1156"/>
    </row>
    <row r="77" spans="1:53" ht="12.75">
      <c r="A77" s="1156"/>
      <c r="B77" s="1156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6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6"/>
      <c r="AA77" s="1156"/>
      <c r="AB77" s="1156"/>
      <c r="AC77" s="1156"/>
      <c r="AD77" s="1156"/>
      <c r="AE77" s="1156"/>
      <c r="AF77" s="1156"/>
      <c r="AG77" s="1156"/>
      <c r="AH77" s="1156"/>
      <c r="AI77" s="1156"/>
      <c r="AJ77" s="1156"/>
      <c r="AK77" s="1156"/>
      <c r="AL77" s="1156"/>
      <c r="AM77" s="1156"/>
      <c r="AN77" s="1156"/>
      <c r="AO77" s="1156"/>
      <c r="AP77" s="1156"/>
      <c r="AQ77" s="1156"/>
      <c r="AR77" s="1156"/>
      <c r="AS77" s="1156"/>
      <c r="AT77" s="1156"/>
      <c r="AU77" s="1156"/>
      <c r="AV77" s="1156"/>
      <c r="AW77" s="1156"/>
      <c r="AX77" s="1156"/>
      <c r="AY77" s="1156"/>
      <c r="AZ77" s="1156"/>
      <c r="BA77" s="1156"/>
    </row>
    <row r="78" spans="1:53" ht="12.75">
      <c r="A78" s="1156"/>
      <c r="B78" s="1156"/>
      <c r="C78" s="1156"/>
      <c r="D78" s="1156"/>
      <c r="E78" s="1156"/>
      <c r="F78" s="1156"/>
      <c r="G78" s="1156"/>
      <c r="H78" s="1156"/>
      <c r="I78" s="1156"/>
      <c r="J78" s="1156"/>
      <c r="K78" s="1156"/>
      <c r="L78" s="1156"/>
      <c r="M78" s="1156"/>
      <c r="N78" s="1156"/>
      <c r="O78" s="1156"/>
      <c r="P78" s="1156"/>
      <c r="Q78" s="1156"/>
      <c r="R78" s="1156"/>
      <c r="S78" s="1156"/>
      <c r="T78" s="1156"/>
      <c r="U78" s="1156"/>
      <c r="V78" s="1156"/>
      <c r="W78" s="1156"/>
      <c r="X78" s="1156"/>
      <c r="Y78" s="1156"/>
      <c r="Z78" s="1156"/>
      <c r="AA78" s="1156"/>
      <c r="AB78" s="1156"/>
      <c r="AC78" s="1156"/>
      <c r="AD78" s="1156"/>
      <c r="AE78" s="1156"/>
      <c r="AF78" s="1156"/>
      <c r="AG78" s="1156"/>
      <c r="AH78" s="1156"/>
      <c r="AI78" s="1156"/>
      <c r="AJ78" s="1156"/>
      <c r="AK78" s="1156"/>
      <c r="AL78" s="1156"/>
      <c r="AM78" s="1156"/>
      <c r="AN78" s="1156"/>
      <c r="AO78" s="1156"/>
      <c r="AP78" s="1156"/>
      <c r="AQ78" s="1156"/>
      <c r="AR78" s="1156"/>
      <c r="AS78" s="1156"/>
      <c r="AT78" s="1156"/>
      <c r="AU78" s="1156"/>
      <c r="AV78" s="1156"/>
      <c r="AW78" s="1156"/>
      <c r="AX78" s="1156"/>
      <c r="AY78" s="1156"/>
      <c r="AZ78" s="1156"/>
      <c r="BA78" s="1156"/>
    </row>
    <row r="79" spans="1:53" ht="12.75">
      <c r="A79" s="1156"/>
      <c r="B79" s="1156"/>
      <c r="C79" s="1156"/>
      <c r="D79" s="1156"/>
      <c r="E79" s="1156"/>
      <c r="F79" s="1156"/>
      <c r="G79" s="1156"/>
      <c r="H79" s="1156"/>
      <c r="I79" s="1156"/>
      <c r="J79" s="1156"/>
      <c r="K79" s="1156"/>
      <c r="L79" s="1156"/>
      <c r="M79" s="1156"/>
      <c r="N79" s="1156"/>
      <c r="O79" s="1156"/>
      <c r="P79" s="1156"/>
      <c r="Q79" s="1156"/>
      <c r="R79" s="1156"/>
      <c r="S79" s="1156"/>
      <c r="T79" s="1156"/>
      <c r="U79" s="1156"/>
      <c r="V79" s="1156"/>
      <c r="W79" s="1156"/>
      <c r="X79" s="1156"/>
      <c r="Y79" s="1156"/>
      <c r="Z79" s="1156"/>
      <c r="AA79" s="1156"/>
      <c r="AB79" s="1156"/>
      <c r="AC79" s="1156"/>
      <c r="AD79" s="1156"/>
      <c r="AE79" s="1156"/>
      <c r="AF79" s="1156"/>
      <c r="AG79" s="1156"/>
      <c r="AH79" s="1156"/>
      <c r="AI79" s="1156"/>
      <c r="AJ79" s="1156"/>
      <c r="AK79" s="1156"/>
      <c r="AL79" s="1156"/>
      <c r="AM79" s="1156"/>
      <c r="AN79" s="1156"/>
      <c r="AO79" s="1156"/>
      <c r="AP79" s="1156"/>
      <c r="AQ79" s="1156"/>
      <c r="AR79" s="1156"/>
      <c r="AS79" s="1156"/>
      <c r="AT79" s="1156"/>
      <c r="AU79" s="1156"/>
      <c r="AV79" s="1156"/>
      <c r="AW79" s="1156"/>
      <c r="AX79" s="1156"/>
      <c r="AY79" s="1156"/>
      <c r="AZ79" s="1156"/>
      <c r="BA79" s="1156"/>
    </row>
    <row r="80" spans="1:53" ht="12.75">
      <c r="A80" s="1156"/>
      <c r="B80" s="1156"/>
      <c r="C80" s="1156"/>
      <c r="D80" s="1156"/>
      <c r="E80" s="1156"/>
      <c r="F80" s="1156"/>
      <c r="G80" s="1156"/>
      <c r="H80" s="1156"/>
      <c r="I80" s="1156"/>
      <c r="J80" s="1156"/>
      <c r="K80" s="1156"/>
      <c r="L80" s="1156"/>
      <c r="M80" s="1156"/>
      <c r="N80" s="1156"/>
      <c r="O80" s="1156"/>
      <c r="P80" s="1156"/>
      <c r="Q80" s="1156"/>
      <c r="R80" s="1156"/>
      <c r="S80" s="1156"/>
      <c r="T80" s="1156"/>
      <c r="U80" s="1156"/>
      <c r="V80" s="1156"/>
      <c r="W80" s="1156"/>
      <c r="X80" s="1156"/>
      <c r="Y80" s="1156"/>
      <c r="Z80" s="1156"/>
      <c r="AA80" s="1156"/>
      <c r="AB80" s="1156"/>
      <c r="AC80" s="1156"/>
      <c r="AD80" s="1156"/>
      <c r="AE80" s="1156"/>
      <c r="AF80" s="1156"/>
      <c r="AG80" s="1156"/>
      <c r="AH80" s="1156"/>
      <c r="AI80" s="1156"/>
      <c r="AJ80" s="1156"/>
      <c r="AK80" s="1156"/>
      <c r="AL80" s="1156"/>
      <c r="AM80" s="1156"/>
      <c r="AN80" s="1156"/>
      <c r="AO80" s="1156"/>
      <c r="AP80" s="1156"/>
      <c r="AQ80" s="1156"/>
      <c r="AR80" s="1156"/>
      <c r="AS80" s="1156"/>
      <c r="AT80" s="1156"/>
      <c r="AU80" s="1156"/>
      <c r="AV80" s="1156"/>
      <c r="AW80" s="1156"/>
      <c r="AX80" s="1156"/>
      <c r="AY80" s="1156"/>
      <c r="AZ80" s="1156"/>
      <c r="BA80" s="1156"/>
    </row>
    <row r="81" spans="1:53" ht="12.75">
      <c r="A81" s="1156"/>
      <c r="B81" s="1156"/>
      <c r="C81" s="1156"/>
      <c r="D81" s="1156"/>
      <c r="E81" s="1156"/>
      <c r="F81" s="1156"/>
      <c r="G81" s="1156"/>
      <c r="H81" s="1156"/>
      <c r="I81" s="1156"/>
      <c r="J81" s="1156"/>
      <c r="K81" s="1156"/>
      <c r="L81" s="1156"/>
      <c r="M81" s="1156"/>
      <c r="N81" s="1156"/>
      <c r="O81" s="1156"/>
      <c r="P81" s="1156"/>
      <c r="Q81" s="1156"/>
      <c r="R81" s="1156"/>
      <c r="S81" s="1156"/>
      <c r="T81" s="1156"/>
      <c r="U81" s="1156"/>
      <c r="V81" s="1156"/>
      <c r="W81" s="1156"/>
      <c r="X81" s="1156"/>
      <c r="Y81" s="1156"/>
      <c r="Z81" s="1156"/>
      <c r="AA81" s="1156"/>
      <c r="AB81" s="1156"/>
      <c r="AC81" s="1156"/>
      <c r="AD81" s="1156"/>
      <c r="AE81" s="1156"/>
      <c r="AF81" s="1156"/>
      <c r="AG81" s="1156"/>
      <c r="AH81" s="1156"/>
      <c r="AI81" s="1156"/>
      <c r="AJ81" s="1156"/>
      <c r="AK81" s="1156"/>
      <c r="AL81" s="1156"/>
      <c r="AM81" s="1156"/>
      <c r="AN81" s="1156"/>
      <c r="AO81" s="1156"/>
      <c r="AP81" s="1156"/>
      <c r="AQ81" s="1156"/>
      <c r="AR81" s="1156"/>
      <c r="AS81" s="1156"/>
      <c r="AT81" s="1156"/>
      <c r="AU81" s="1156"/>
      <c r="AV81" s="1156"/>
      <c r="AW81" s="1156"/>
      <c r="AX81" s="1156"/>
      <c r="AY81" s="1156"/>
      <c r="AZ81" s="1156"/>
      <c r="BA81" s="1156"/>
    </row>
    <row r="82" spans="1:53" ht="12.75">
      <c r="A82" s="1156"/>
      <c r="B82" s="1156"/>
      <c r="C82" s="1156"/>
      <c r="D82" s="1156"/>
      <c r="E82" s="1156"/>
      <c r="F82" s="1156"/>
      <c r="G82" s="1156"/>
      <c r="H82" s="1156"/>
      <c r="I82" s="1156"/>
      <c r="J82" s="1156"/>
      <c r="K82" s="1156"/>
      <c r="L82" s="1156"/>
      <c r="M82" s="1156"/>
      <c r="N82" s="1156"/>
      <c r="O82" s="1156"/>
      <c r="P82" s="1156"/>
      <c r="Q82" s="1156"/>
      <c r="R82" s="1156"/>
      <c r="S82" s="1156"/>
      <c r="T82" s="1156"/>
      <c r="U82" s="1156"/>
      <c r="V82" s="1156"/>
      <c r="W82" s="1156"/>
      <c r="X82" s="1156"/>
      <c r="Y82" s="1156"/>
      <c r="Z82" s="1156"/>
      <c r="AA82" s="1156"/>
      <c r="AB82" s="1156"/>
      <c r="AC82" s="1156"/>
      <c r="AD82" s="1156"/>
      <c r="AE82" s="1156"/>
      <c r="AF82" s="1156"/>
      <c r="AG82" s="1156"/>
      <c r="AH82" s="1156"/>
      <c r="AI82" s="1156"/>
      <c r="AJ82" s="1156"/>
      <c r="AK82" s="1156"/>
      <c r="AL82" s="1156"/>
      <c r="AM82" s="1156"/>
      <c r="AN82" s="1156"/>
      <c r="AO82" s="1156"/>
      <c r="AP82" s="1156"/>
      <c r="AQ82" s="1156"/>
      <c r="AR82" s="1156"/>
      <c r="AS82" s="1156"/>
      <c r="AT82" s="1156"/>
      <c r="AU82" s="1156"/>
      <c r="AV82" s="1156"/>
      <c r="AW82" s="1156"/>
      <c r="AX82" s="1156"/>
      <c r="AY82" s="1156"/>
      <c r="AZ82" s="1156"/>
      <c r="BA82" s="1156"/>
    </row>
    <row r="83" spans="1:53" ht="12.75">
      <c r="A83" s="1156"/>
      <c r="B83" s="1156"/>
      <c r="C83" s="1156"/>
      <c r="D83" s="1156"/>
      <c r="E83" s="1156"/>
      <c r="F83" s="1156"/>
      <c r="G83" s="1156"/>
      <c r="H83" s="1156"/>
      <c r="I83" s="1156"/>
      <c r="J83" s="1156"/>
      <c r="K83" s="1156"/>
      <c r="L83" s="1156"/>
      <c r="M83" s="1156"/>
      <c r="N83" s="1156"/>
      <c r="O83" s="1156"/>
      <c r="P83" s="1156"/>
      <c r="Q83" s="1156"/>
      <c r="R83" s="1156"/>
      <c r="S83" s="1156"/>
      <c r="T83" s="1156"/>
      <c r="U83" s="1156"/>
      <c r="V83" s="1156"/>
      <c r="W83" s="1156"/>
      <c r="X83" s="1156"/>
      <c r="Y83" s="1156"/>
      <c r="Z83" s="1156"/>
      <c r="AA83" s="1156"/>
      <c r="AB83" s="1156"/>
      <c r="AC83" s="1156"/>
      <c r="AD83" s="1156"/>
      <c r="AE83" s="1156"/>
      <c r="AF83" s="1156"/>
      <c r="AG83" s="1156"/>
      <c r="AH83" s="1156"/>
      <c r="AI83" s="1156"/>
      <c r="AJ83" s="1156"/>
      <c r="AK83" s="1156"/>
      <c r="AL83" s="1156"/>
      <c r="AM83" s="1156"/>
      <c r="AN83" s="1156"/>
      <c r="AO83" s="1156"/>
      <c r="AP83" s="1156"/>
      <c r="AQ83" s="1156"/>
      <c r="AR83" s="1156"/>
      <c r="AS83" s="1156"/>
      <c r="AT83" s="1156"/>
      <c r="AU83" s="1156"/>
      <c r="AV83" s="1156"/>
      <c r="AW83" s="1156"/>
      <c r="AX83" s="1156"/>
      <c r="AY83" s="1156"/>
      <c r="AZ83" s="1156"/>
      <c r="BA83" s="1156"/>
    </row>
    <row r="84" spans="1:53" ht="12.75">
      <c r="A84" s="1156"/>
      <c r="B84" s="1156"/>
      <c r="C84" s="1156"/>
      <c r="D84" s="1156"/>
      <c r="E84" s="1156"/>
      <c r="F84" s="1156"/>
      <c r="G84" s="1156"/>
      <c r="H84" s="1156"/>
      <c r="I84" s="1156"/>
      <c r="J84" s="1156"/>
      <c r="K84" s="1156"/>
      <c r="L84" s="1156"/>
      <c r="M84" s="1156"/>
      <c r="N84" s="1156"/>
      <c r="O84" s="1156"/>
      <c r="P84" s="1156"/>
      <c r="Q84" s="1156"/>
      <c r="R84" s="1156"/>
      <c r="S84" s="1156"/>
      <c r="T84" s="1156"/>
      <c r="U84" s="1156"/>
      <c r="V84" s="1156"/>
      <c r="W84" s="1156"/>
      <c r="X84" s="1156"/>
      <c r="Y84" s="1156"/>
      <c r="Z84" s="1156"/>
      <c r="AA84" s="1156"/>
      <c r="AB84" s="1156"/>
      <c r="AC84" s="1156"/>
      <c r="AD84" s="1156"/>
      <c r="AE84" s="1156"/>
      <c r="AF84" s="1156"/>
      <c r="AG84" s="1156"/>
      <c r="AH84" s="1156"/>
      <c r="AI84" s="1156"/>
      <c r="AJ84" s="1156"/>
      <c r="AK84" s="1156"/>
      <c r="AL84" s="1156"/>
      <c r="AM84" s="1156"/>
      <c r="AN84" s="1156"/>
      <c r="AO84" s="1156"/>
      <c r="AP84" s="1156"/>
      <c r="AQ84" s="1156"/>
      <c r="AR84" s="1156"/>
      <c r="AS84" s="1156"/>
      <c r="AT84" s="1156"/>
      <c r="AU84" s="1156"/>
      <c r="AV84" s="1156"/>
      <c r="AW84" s="1156"/>
      <c r="AX84" s="1156"/>
      <c r="AY84" s="1156"/>
      <c r="AZ84" s="1156"/>
      <c r="BA84" s="1156"/>
    </row>
    <row r="85" spans="1:53" ht="12.75">
      <c r="A85" s="1156"/>
      <c r="B85" s="1156"/>
      <c r="C85" s="1156"/>
      <c r="D85" s="1156"/>
      <c r="E85" s="1156"/>
      <c r="F85" s="1156"/>
      <c r="G85" s="1156"/>
      <c r="H85" s="1156"/>
      <c r="I85" s="1156"/>
      <c r="J85" s="1156"/>
      <c r="K85" s="1156"/>
      <c r="L85" s="1156"/>
      <c r="M85" s="1156"/>
      <c r="N85" s="1156"/>
      <c r="O85" s="1156"/>
      <c r="P85" s="1156"/>
      <c r="Q85" s="1156"/>
      <c r="R85" s="1156"/>
      <c r="S85" s="1156"/>
      <c r="T85" s="1156"/>
      <c r="U85" s="1156"/>
      <c r="V85" s="1156"/>
      <c r="W85" s="1156"/>
      <c r="X85" s="1156"/>
      <c r="Y85" s="1156"/>
      <c r="Z85" s="1156"/>
      <c r="AA85" s="1156"/>
      <c r="AB85" s="1156"/>
      <c r="AC85" s="1156"/>
      <c r="AD85" s="1156"/>
      <c r="AE85" s="1156"/>
      <c r="AF85" s="1156"/>
      <c r="AG85" s="1156"/>
      <c r="AH85" s="1156"/>
      <c r="AI85" s="1156"/>
      <c r="AJ85" s="1156"/>
      <c r="AK85" s="1156"/>
      <c r="AL85" s="1156"/>
      <c r="AM85" s="1156"/>
      <c r="AN85" s="1156"/>
      <c r="AO85" s="1156"/>
      <c r="AP85" s="1156"/>
      <c r="AQ85" s="1156"/>
      <c r="AR85" s="1156"/>
      <c r="AS85" s="1156"/>
      <c r="AT85" s="1156"/>
      <c r="AU85" s="1156"/>
      <c r="AV85" s="1156"/>
      <c r="AW85" s="1156"/>
      <c r="AX85" s="1156"/>
      <c r="AY85" s="1156"/>
      <c r="AZ85" s="1156"/>
      <c r="BA85" s="1156"/>
    </row>
    <row r="86" spans="1:53" ht="12.75">
      <c r="A86" s="1156"/>
      <c r="B86" s="1156"/>
      <c r="C86" s="1156"/>
      <c r="D86" s="1156"/>
      <c r="E86" s="1156"/>
      <c r="F86" s="1156"/>
      <c r="G86" s="1156"/>
      <c r="H86" s="1156"/>
      <c r="I86" s="1156"/>
      <c r="J86" s="1156"/>
      <c r="K86" s="1156"/>
      <c r="L86" s="1156"/>
      <c r="M86" s="1156"/>
      <c r="N86" s="1156"/>
      <c r="O86" s="1156"/>
      <c r="P86" s="1156"/>
      <c r="Q86" s="1156"/>
      <c r="R86" s="1156"/>
      <c r="S86" s="1156"/>
      <c r="T86" s="1156"/>
      <c r="U86" s="1156"/>
      <c r="V86" s="1156"/>
      <c r="W86" s="1156"/>
      <c r="X86" s="1156"/>
      <c r="Y86" s="1156"/>
      <c r="Z86" s="1156"/>
      <c r="AA86" s="1156"/>
      <c r="AB86" s="1156"/>
      <c r="AC86" s="1156"/>
      <c r="AD86" s="1156"/>
      <c r="AE86" s="1156"/>
      <c r="AF86" s="1156"/>
      <c r="AG86" s="1156"/>
      <c r="AH86" s="1156"/>
      <c r="AI86" s="1156"/>
      <c r="AJ86" s="1156"/>
      <c r="AK86" s="1156"/>
      <c r="AL86" s="1156"/>
      <c r="AM86" s="1156"/>
      <c r="AN86" s="1156"/>
      <c r="AO86" s="1156"/>
      <c r="AP86" s="1156"/>
      <c r="AQ86" s="1156"/>
      <c r="AR86" s="1156"/>
      <c r="AS86" s="1156"/>
      <c r="AT86" s="1156"/>
      <c r="AU86" s="1156"/>
      <c r="AV86" s="1156"/>
      <c r="AW86" s="1156"/>
      <c r="AX86" s="1156"/>
      <c r="AY86" s="1156"/>
      <c r="AZ86" s="1156"/>
      <c r="BA86" s="1156"/>
    </row>
    <row r="87" spans="1:53" ht="12.75">
      <c r="A87" s="1156"/>
      <c r="B87" s="1156"/>
      <c r="C87" s="1156"/>
      <c r="D87" s="1156"/>
      <c r="E87" s="1156"/>
      <c r="F87" s="1156"/>
      <c r="G87" s="1156"/>
      <c r="H87" s="1156"/>
      <c r="I87" s="1156"/>
      <c r="J87" s="1156"/>
      <c r="K87" s="1156"/>
      <c r="L87" s="1156"/>
      <c r="M87" s="1156"/>
      <c r="N87" s="1156"/>
      <c r="O87" s="1156"/>
      <c r="P87" s="1156"/>
      <c r="Q87" s="1156"/>
      <c r="R87" s="1156"/>
      <c r="S87" s="1156"/>
      <c r="T87" s="1156"/>
      <c r="U87" s="1156"/>
      <c r="V87" s="1156"/>
      <c r="W87" s="1156"/>
      <c r="X87" s="1156"/>
      <c r="Y87" s="1156"/>
      <c r="Z87" s="1156"/>
      <c r="AA87" s="1156"/>
      <c r="AB87" s="1156"/>
      <c r="AC87" s="1156"/>
      <c r="AD87" s="1156"/>
      <c r="AE87" s="1156"/>
      <c r="AF87" s="1156"/>
      <c r="AG87" s="1156"/>
      <c r="AH87" s="1156"/>
      <c r="AI87" s="1156"/>
      <c r="AJ87" s="1156"/>
      <c r="AK87" s="1156"/>
      <c r="AL87" s="1156"/>
      <c r="AM87" s="1156"/>
      <c r="AN87" s="1156"/>
      <c r="AO87" s="1156"/>
      <c r="AP87" s="1156"/>
      <c r="AQ87" s="1156"/>
      <c r="AR87" s="1156"/>
      <c r="AS87" s="1156"/>
      <c r="AT87" s="1156"/>
      <c r="AU87" s="1156"/>
      <c r="AV87" s="1156"/>
      <c r="AW87" s="1156"/>
      <c r="AX87" s="1156"/>
      <c r="AY87" s="1156"/>
      <c r="AZ87" s="1156"/>
      <c r="BA87" s="1156"/>
    </row>
    <row r="88" spans="1:53" ht="12.75">
      <c r="A88" s="1156"/>
      <c r="B88" s="1156"/>
      <c r="C88" s="1156"/>
      <c r="D88" s="1156"/>
      <c r="E88" s="1156"/>
      <c r="F88" s="1156"/>
      <c r="G88" s="1156"/>
      <c r="H88" s="1156"/>
      <c r="I88" s="1156"/>
      <c r="J88" s="1156"/>
      <c r="K88" s="1156"/>
      <c r="L88" s="1156"/>
      <c r="M88" s="1156"/>
      <c r="N88" s="1156"/>
      <c r="O88" s="1156"/>
      <c r="P88" s="1156"/>
      <c r="Q88" s="1156"/>
      <c r="R88" s="1156"/>
      <c r="S88" s="1156"/>
      <c r="T88" s="1156"/>
      <c r="U88" s="1156"/>
      <c r="V88" s="1156"/>
      <c r="W88" s="1156"/>
      <c r="X88" s="1156"/>
      <c r="Y88" s="1156"/>
      <c r="Z88" s="1156"/>
      <c r="AA88" s="1156"/>
      <c r="AB88" s="1156"/>
      <c r="AC88" s="1156"/>
      <c r="AD88" s="1156"/>
      <c r="AE88" s="1156"/>
      <c r="AF88" s="1156"/>
      <c r="AG88" s="1156"/>
      <c r="AH88" s="1156"/>
      <c r="AI88" s="1156"/>
      <c r="AJ88" s="1156"/>
      <c r="AK88" s="1156"/>
      <c r="AL88" s="1156"/>
      <c r="AM88" s="1156"/>
      <c r="AN88" s="1156"/>
      <c r="AO88" s="1156"/>
      <c r="AP88" s="1156"/>
      <c r="AQ88" s="1156"/>
      <c r="AR88" s="1156"/>
      <c r="AS88" s="1156"/>
      <c r="AT88" s="1156"/>
      <c r="AU88" s="1156"/>
      <c r="AV88" s="1156"/>
      <c r="AW88" s="1156"/>
      <c r="AX88" s="1156"/>
      <c r="AY88" s="1156"/>
      <c r="AZ88" s="1156"/>
      <c r="BA88" s="1156"/>
    </row>
    <row r="89" spans="1:53" ht="12.75">
      <c r="A89" s="1156"/>
      <c r="B89" s="1156"/>
      <c r="C89" s="1156"/>
      <c r="D89" s="1156"/>
      <c r="E89" s="1156"/>
      <c r="F89" s="1156"/>
      <c r="G89" s="1156"/>
      <c r="H89" s="1185"/>
      <c r="I89" s="1156"/>
      <c r="J89" s="1156"/>
      <c r="K89" s="1156"/>
      <c r="L89" s="1156"/>
      <c r="M89" s="1156"/>
      <c r="N89" s="1156"/>
      <c r="O89" s="1156"/>
      <c r="P89" s="1156"/>
      <c r="Q89" s="1156"/>
      <c r="R89" s="1156"/>
      <c r="S89" s="1156"/>
      <c r="T89" s="1156"/>
      <c r="U89" s="1156"/>
      <c r="V89" s="1156"/>
      <c r="W89" s="1156"/>
      <c r="X89" s="1156"/>
      <c r="Y89" s="1156"/>
      <c r="Z89" s="1156"/>
      <c r="AA89" s="1156"/>
      <c r="AB89" s="1156"/>
      <c r="AC89" s="1156"/>
      <c r="AD89" s="1156"/>
      <c r="AE89" s="1156"/>
      <c r="AF89" s="1156"/>
      <c r="AG89" s="1156"/>
      <c r="AH89" s="1156"/>
      <c r="AI89" s="1156"/>
      <c r="AJ89" s="1156"/>
      <c r="AK89" s="1156"/>
      <c r="AL89" s="1156"/>
      <c r="AM89" s="1156"/>
      <c r="AN89" s="1156"/>
      <c r="AO89" s="1156"/>
      <c r="AP89" s="1156"/>
      <c r="AQ89" s="1156"/>
      <c r="AR89" s="1156"/>
      <c r="AS89" s="1156"/>
      <c r="AT89" s="1156"/>
      <c r="AU89" s="1156"/>
      <c r="AV89" s="1156"/>
      <c r="AW89" s="1156"/>
      <c r="AX89" s="1156"/>
      <c r="AY89" s="1156"/>
      <c r="AZ89" s="1156"/>
      <c r="BA89" s="1156"/>
    </row>
    <row r="90" spans="1:53" ht="12.75">
      <c r="A90" s="1156"/>
      <c r="B90" s="1156"/>
      <c r="C90" s="1156"/>
      <c r="D90" s="1156"/>
      <c r="E90" s="1156"/>
      <c r="F90" s="1156"/>
      <c r="G90" s="1156"/>
      <c r="H90" s="1186"/>
      <c r="I90" s="1156"/>
      <c r="J90" s="1156"/>
      <c r="K90" s="1156"/>
      <c r="L90" s="1156"/>
      <c r="M90" s="1156"/>
      <c r="N90" s="1156"/>
      <c r="O90" s="1156"/>
      <c r="P90" s="1156"/>
      <c r="Q90" s="1156"/>
      <c r="R90" s="1156"/>
      <c r="S90" s="1156"/>
      <c r="T90" s="1156"/>
      <c r="U90" s="1156"/>
      <c r="V90" s="1156"/>
      <c r="W90" s="1156"/>
      <c r="X90" s="1156"/>
      <c r="Y90" s="1156"/>
      <c r="Z90" s="1156"/>
      <c r="AA90" s="1156"/>
      <c r="AB90" s="1156"/>
      <c r="AC90" s="1156"/>
      <c r="AD90" s="1156"/>
      <c r="AE90" s="1156"/>
      <c r="AF90" s="1156"/>
      <c r="AG90" s="1156"/>
      <c r="AH90" s="1156"/>
      <c r="AI90" s="1156"/>
      <c r="AJ90" s="1156"/>
      <c r="AK90" s="1156"/>
      <c r="AL90" s="1156"/>
      <c r="AM90" s="1156"/>
      <c r="AN90" s="1156"/>
      <c r="AO90" s="1156"/>
      <c r="AP90" s="1156"/>
      <c r="AQ90" s="1156"/>
      <c r="AR90" s="1156"/>
      <c r="AS90" s="1156"/>
      <c r="AT90" s="1156"/>
      <c r="AU90" s="1156"/>
      <c r="AV90" s="1156"/>
      <c r="AW90" s="1156"/>
      <c r="AX90" s="1156"/>
      <c r="AY90" s="1156"/>
      <c r="AZ90" s="1156"/>
      <c r="BA90" s="1156"/>
    </row>
    <row r="91" spans="1:53" ht="12.75">
      <c r="A91" s="1187"/>
      <c r="B91" s="1187"/>
      <c r="C91" s="1187"/>
      <c r="D91" s="1187"/>
      <c r="E91" s="1187"/>
      <c r="F91" s="1187"/>
      <c r="G91" s="1187"/>
      <c r="H91" s="1187"/>
      <c r="I91" s="1189"/>
      <c r="J91" s="1189"/>
      <c r="K91" s="1189"/>
      <c r="L91" s="1189"/>
      <c r="M91" s="1189"/>
      <c r="N91" s="1189"/>
      <c r="O91" s="1189"/>
      <c r="P91" s="1189"/>
      <c r="Q91" s="1189"/>
      <c r="R91" s="1189"/>
      <c r="S91" s="1189"/>
      <c r="T91" s="1189"/>
      <c r="U91" s="1189"/>
      <c r="V91" s="1189"/>
      <c r="W91" s="1189"/>
      <c r="X91" s="1189"/>
      <c r="Y91" s="1189"/>
      <c r="Z91" s="1189"/>
      <c r="AA91" s="1156"/>
      <c r="AB91" s="1156"/>
      <c r="AC91" s="1156"/>
      <c r="AD91" s="1156"/>
      <c r="AE91" s="1156"/>
      <c r="AF91" s="1156"/>
      <c r="AG91" s="1156"/>
      <c r="AH91" s="1156"/>
      <c r="AI91" s="1156"/>
      <c r="AJ91" s="1156"/>
      <c r="AK91" s="1156"/>
      <c r="AL91" s="1156"/>
      <c r="AM91" s="1156"/>
      <c r="AN91" s="1156"/>
      <c r="AO91" s="1156"/>
      <c r="AP91" s="1156"/>
      <c r="AQ91" s="1156"/>
      <c r="AR91" s="1156"/>
      <c r="AS91" s="1156"/>
      <c r="AT91" s="1156"/>
      <c r="AU91" s="1156"/>
      <c r="AV91" s="1156"/>
      <c r="AW91" s="1156"/>
      <c r="AX91" s="1156"/>
      <c r="AY91" s="1156"/>
      <c r="AZ91" s="1156"/>
      <c r="BA91" s="1156"/>
    </row>
    <row r="92" spans="1:53" ht="12.75">
      <c r="A92" s="1190"/>
      <c r="B92" s="1187"/>
      <c r="C92" s="1187"/>
      <c r="D92" s="1187"/>
      <c r="E92" s="1187"/>
      <c r="F92" s="1187"/>
      <c r="G92" s="1187"/>
      <c r="H92" s="1187"/>
      <c r="I92" s="1189"/>
      <c r="J92" s="1189"/>
      <c r="K92" s="1189"/>
      <c r="L92" s="1189"/>
      <c r="M92" s="1189"/>
      <c r="N92" s="1189"/>
      <c r="O92" s="1189"/>
      <c r="P92" s="1189"/>
      <c r="Q92" s="1189"/>
      <c r="R92" s="1189"/>
      <c r="S92" s="1189"/>
      <c r="T92" s="1189"/>
      <c r="U92" s="1189"/>
      <c r="V92" s="1189"/>
      <c r="W92" s="1189"/>
      <c r="X92" s="1189"/>
      <c r="Y92" s="1189"/>
      <c r="Z92" s="1189"/>
      <c r="AA92" s="1156"/>
      <c r="AB92" s="1156"/>
      <c r="AC92" s="1156"/>
      <c r="AD92" s="1156"/>
      <c r="AE92" s="1156"/>
      <c r="AF92" s="1156"/>
      <c r="AG92" s="1156"/>
      <c r="AH92" s="1156"/>
      <c r="AI92" s="1156"/>
      <c r="AJ92" s="1156"/>
      <c r="AK92" s="1156"/>
      <c r="AL92" s="1156"/>
      <c r="AM92" s="1156"/>
      <c r="AN92" s="1156"/>
      <c r="AO92" s="1156"/>
      <c r="AP92" s="1156"/>
      <c r="AQ92" s="1156"/>
      <c r="AR92" s="1156"/>
      <c r="AS92" s="1156"/>
      <c r="AT92" s="1156"/>
      <c r="AU92" s="1156"/>
      <c r="AV92" s="1156"/>
      <c r="AW92" s="1156"/>
      <c r="AX92" s="1156"/>
      <c r="AY92" s="1156"/>
      <c r="AZ92" s="1156"/>
      <c r="BA92" s="1156"/>
    </row>
    <row r="93" spans="1:53" ht="12.75">
      <c r="A93" s="1187"/>
      <c r="B93" s="1190"/>
      <c r="C93" s="1190"/>
      <c r="D93" s="1190"/>
      <c r="E93" s="1191"/>
      <c r="F93" s="1191"/>
      <c r="G93" s="1189"/>
      <c r="H93" s="1189"/>
      <c r="I93" s="1189"/>
      <c r="J93" s="1189"/>
      <c r="K93" s="1189"/>
      <c r="L93" s="1189"/>
      <c r="M93" s="1189"/>
      <c r="N93" s="1189"/>
      <c r="O93" s="1189"/>
      <c r="P93" s="1189"/>
      <c r="Q93" s="1189"/>
      <c r="R93" s="1189"/>
      <c r="S93" s="1189"/>
      <c r="T93" s="1189"/>
      <c r="U93" s="1189"/>
      <c r="V93" s="1189"/>
      <c r="W93" s="1189"/>
      <c r="X93" s="1189"/>
      <c r="Y93" s="1189"/>
      <c r="Z93" s="1189"/>
      <c r="AA93" s="1156"/>
      <c r="AB93" s="1156"/>
      <c r="AC93" s="1156"/>
      <c r="AD93" s="1156"/>
      <c r="AE93" s="1156"/>
      <c r="AF93" s="1156"/>
      <c r="AG93" s="1156"/>
      <c r="AH93" s="1156"/>
      <c r="AI93" s="1156"/>
      <c r="AJ93" s="1156"/>
      <c r="AK93" s="1156"/>
      <c r="AL93" s="1156"/>
      <c r="AM93" s="1156"/>
      <c r="AN93" s="1156"/>
      <c r="AO93" s="1156"/>
      <c r="AP93" s="1156"/>
      <c r="AQ93" s="1156"/>
      <c r="AR93" s="1156"/>
      <c r="AS93" s="1156"/>
      <c r="AT93" s="1156"/>
      <c r="AU93" s="1156"/>
      <c r="AV93" s="1156"/>
      <c r="AW93" s="1156"/>
      <c r="AX93" s="1156"/>
      <c r="AY93" s="1156"/>
      <c r="AZ93" s="1156"/>
      <c r="BA93" s="1156"/>
    </row>
    <row r="94" spans="1:53" ht="12.75">
      <c r="A94" s="1156"/>
      <c r="B94" s="1156"/>
      <c r="C94" s="1191"/>
      <c r="D94" s="1191"/>
      <c r="E94" s="1191"/>
      <c r="F94" s="1191"/>
      <c r="G94" s="1190"/>
      <c r="H94" s="1190"/>
      <c r="I94" s="1189"/>
      <c r="J94" s="1189"/>
      <c r="K94" s="1189"/>
      <c r="L94" s="1189"/>
      <c r="M94" s="1189"/>
      <c r="N94" s="1189"/>
      <c r="O94" s="1189"/>
      <c r="P94" s="1189"/>
      <c r="Q94" s="1189"/>
      <c r="R94" s="1189"/>
      <c r="S94" s="1189"/>
      <c r="T94" s="1189"/>
      <c r="U94" s="1189"/>
      <c r="V94" s="1189"/>
      <c r="W94" s="1189"/>
      <c r="X94" s="1189"/>
      <c r="Y94" s="1189"/>
      <c r="Z94" s="1189"/>
      <c r="AA94" s="1156"/>
      <c r="AB94" s="1156"/>
      <c r="AC94" s="1156"/>
      <c r="AD94" s="1156"/>
      <c r="AE94" s="1156"/>
      <c r="AF94" s="1156"/>
      <c r="AG94" s="1156"/>
      <c r="AH94" s="1156"/>
      <c r="AI94" s="1156"/>
      <c r="AJ94" s="1156"/>
      <c r="AK94" s="1156"/>
      <c r="AL94" s="1156"/>
      <c r="AM94" s="1156"/>
      <c r="AN94" s="1156"/>
      <c r="AO94" s="1156"/>
      <c r="AP94" s="1156"/>
      <c r="AQ94" s="1156"/>
      <c r="AR94" s="1156"/>
      <c r="AS94" s="1156"/>
      <c r="AT94" s="1156"/>
      <c r="AU94" s="1156"/>
      <c r="AV94" s="1156"/>
      <c r="AW94" s="1156"/>
      <c r="AX94" s="1156"/>
      <c r="AY94" s="1156"/>
      <c r="AZ94" s="1156"/>
      <c r="BA94" s="1156"/>
    </row>
    <row r="95" spans="1:53" ht="12.75">
      <c r="A95" s="1156"/>
      <c r="B95" s="1156"/>
      <c r="C95" s="1191"/>
      <c r="D95" s="1191"/>
      <c r="E95" s="1191"/>
      <c r="F95" s="1191"/>
      <c r="G95" s="1191"/>
      <c r="H95" s="1191"/>
      <c r="I95" s="1189"/>
      <c r="J95" s="1189"/>
      <c r="K95" s="1189"/>
      <c r="L95" s="1189"/>
      <c r="M95" s="1189"/>
      <c r="N95" s="1189"/>
      <c r="O95" s="1189"/>
      <c r="P95" s="1189"/>
      <c r="Q95" s="1189"/>
      <c r="R95" s="1189"/>
      <c r="S95" s="1189"/>
      <c r="T95" s="1189"/>
      <c r="U95" s="1189"/>
      <c r="V95" s="1189"/>
      <c r="W95" s="1189"/>
      <c r="X95" s="1189"/>
      <c r="Y95" s="1189"/>
      <c r="Z95" s="1189"/>
      <c r="AA95" s="1156"/>
      <c r="AB95" s="1156"/>
      <c r="AC95" s="1156"/>
      <c r="AD95" s="1156"/>
      <c r="AE95" s="1156"/>
      <c r="AF95" s="1156"/>
      <c r="AG95" s="1156"/>
      <c r="AH95" s="1156"/>
      <c r="AI95" s="1156"/>
      <c r="AJ95" s="1156"/>
      <c r="AK95" s="1156"/>
      <c r="AL95" s="1156"/>
      <c r="AM95" s="1156"/>
      <c r="AN95" s="1156"/>
      <c r="AO95" s="1156"/>
      <c r="AP95" s="1156"/>
      <c r="AQ95" s="1156"/>
      <c r="AR95" s="1156"/>
      <c r="AS95" s="1156"/>
      <c r="AT95" s="1156"/>
      <c r="AU95" s="1156"/>
      <c r="AV95" s="1156"/>
      <c r="AW95" s="1156"/>
      <c r="AX95" s="1156"/>
      <c r="AY95" s="1156"/>
      <c r="AZ95" s="1156"/>
      <c r="BA95" s="1156"/>
    </row>
    <row r="96" spans="1:53" ht="12.75">
      <c r="A96" s="1156"/>
      <c r="B96" s="1156"/>
      <c r="C96" s="1191"/>
      <c r="D96" s="1191"/>
      <c r="E96" s="1191"/>
      <c r="F96" s="1191"/>
      <c r="G96" s="1191"/>
      <c r="H96" s="1191"/>
      <c r="I96" s="1189"/>
      <c r="J96" s="1189"/>
      <c r="K96" s="1189"/>
      <c r="L96" s="1189"/>
      <c r="M96" s="1189"/>
      <c r="N96" s="1189"/>
      <c r="O96" s="1189"/>
      <c r="P96" s="1189"/>
      <c r="Q96" s="1189"/>
      <c r="R96" s="1189"/>
      <c r="S96" s="1189"/>
      <c r="T96" s="1189"/>
      <c r="U96" s="1189"/>
      <c r="V96" s="1189"/>
      <c r="W96" s="1189"/>
      <c r="X96" s="1189"/>
      <c r="Y96" s="1189"/>
      <c r="Z96" s="1189"/>
      <c r="AA96" s="1156"/>
      <c r="AB96" s="1156"/>
      <c r="AC96" s="1156"/>
      <c r="AD96" s="1156"/>
      <c r="AE96" s="1156"/>
      <c r="AF96" s="1156"/>
      <c r="AG96" s="1156"/>
      <c r="AH96" s="1156"/>
      <c r="AI96" s="1156"/>
      <c r="AJ96" s="1156"/>
      <c r="AK96" s="1156"/>
      <c r="AL96" s="1156"/>
      <c r="AM96" s="1156"/>
      <c r="AN96" s="1156"/>
      <c r="AO96" s="1156"/>
      <c r="AP96" s="1156"/>
      <c r="AQ96" s="1156"/>
      <c r="AR96" s="1156"/>
      <c r="AS96" s="1156"/>
      <c r="AT96" s="1156"/>
      <c r="AU96" s="1156"/>
      <c r="AV96" s="1156"/>
      <c r="AW96" s="1156"/>
      <c r="AX96" s="1156"/>
      <c r="AY96" s="1156"/>
      <c r="AZ96" s="1156"/>
      <c r="BA96" s="1156"/>
    </row>
    <row r="97" spans="1:53" ht="12.75">
      <c r="A97" s="1156"/>
      <c r="B97" s="1156"/>
      <c r="C97" s="1156"/>
      <c r="D97" s="1156"/>
      <c r="E97" s="1156"/>
      <c r="F97" s="1156"/>
      <c r="G97" s="1156"/>
      <c r="H97" s="1156"/>
      <c r="I97" s="1189"/>
      <c r="J97" s="1189"/>
      <c r="K97" s="1189"/>
      <c r="L97" s="1189"/>
      <c r="M97" s="1189"/>
      <c r="N97" s="1189"/>
      <c r="O97" s="1189"/>
      <c r="P97" s="1189"/>
      <c r="Q97" s="1189"/>
      <c r="R97" s="1189"/>
      <c r="S97" s="1189"/>
      <c r="T97" s="1189"/>
      <c r="U97" s="1189"/>
      <c r="V97" s="1189"/>
      <c r="W97" s="1189"/>
      <c r="X97" s="1189"/>
      <c r="Y97" s="1189"/>
      <c r="Z97" s="1189"/>
      <c r="AA97" s="1156"/>
      <c r="AB97" s="1156"/>
      <c r="AC97" s="1156"/>
      <c r="AD97" s="1156"/>
      <c r="AE97" s="1156"/>
      <c r="AF97" s="1156"/>
      <c r="AG97" s="1156"/>
      <c r="AH97" s="1156"/>
      <c r="AI97" s="1156"/>
      <c r="AJ97" s="1156"/>
      <c r="AK97" s="1156"/>
      <c r="AL97" s="1156"/>
      <c r="AM97" s="1156"/>
      <c r="AN97" s="1156"/>
      <c r="AO97" s="1156"/>
      <c r="AP97" s="1156"/>
      <c r="AQ97" s="1156"/>
      <c r="AR97" s="1156"/>
      <c r="AS97" s="1156"/>
      <c r="AT97" s="1156"/>
      <c r="AU97" s="1156"/>
      <c r="AV97" s="1156"/>
      <c r="AW97" s="1156"/>
      <c r="AX97" s="1156"/>
      <c r="AY97" s="1156"/>
      <c r="AZ97" s="1156"/>
      <c r="BA97" s="1156"/>
    </row>
    <row r="98" spans="1:53" ht="12.75">
      <c r="A98" s="1156"/>
      <c r="B98" s="1156"/>
      <c r="C98" s="1156"/>
      <c r="D98" s="1156"/>
      <c r="E98" s="1156"/>
      <c r="F98" s="1156"/>
      <c r="G98" s="1156"/>
      <c r="H98" s="1156"/>
      <c r="I98" s="1189"/>
      <c r="J98" s="1189"/>
      <c r="K98" s="1189"/>
      <c r="L98" s="1189"/>
      <c r="M98" s="1189"/>
      <c r="N98" s="1189"/>
      <c r="O98" s="1189"/>
      <c r="P98" s="1189"/>
      <c r="Q98" s="1189"/>
      <c r="R98" s="1189"/>
      <c r="S98" s="1189"/>
      <c r="T98" s="1189"/>
      <c r="U98" s="1189"/>
      <c r="V98" s="1189"/>
      <c r="W98" s="1189"/>
      <c r="X98" s="1189"/>
      <c r="Y98" s="1189"/>
      <c r="Z98" s="1189"/>
      <c r="AA98" s="1156"/>
      <c r="AB98" s="1156"/>
      <c r="AC98" s="1156"/>
      <c r="AD98" s="1156"/>
      <c r="AE98" s="1156"/>
      <c r="AF98" s="1156"/>
      <c r="AG98" s="1156"/>
      <c r="AH98" s="1156"/>
      <c r="AI98" s="1156"/>
      <c r="AJ98" s="1156"/>
      <c r="AK98" s="1156"/>
      <c r="AL98" s="1156"/>
      <c r="AM98" s="1156"/>
      <c r="AN98" s="1156"/>
      <c r="AO98" s="1156"/>
      <c r="AP98" s="1156"/>
      <c r="AQ98" s="1156"/>
      <c r="AR98" s="1156"/>
      <c r="AS98" s="1156"/>
      <c r="AT98" s="1156"/>
      <c r="AU98" s="1156"/>
      <c r="AV98" s="1156"/>
      <c r="AW98" s="1156"/>
      <c r="AX98" s="1156"/>
      <c r="AY98" s="1156"/>
      <c r="AZ98" s="1156"/>
      <c r="BA98" s="1156"/>
    </row>
    <row r="99" spans="1:53" ht="12.75">
      <c r="A99" s="1156"/>
      <c r="B99" s="1156"/>
      <c r="C99" s="1156"/>
      <c r="D99" s="1156"/>
      <c r="E99" s="1156"/>
      <c r="F99" s="1156"/>
      <c r="G99" s="1156"/>
      <c r="H99" s="1156"/>
      <c r="I99" s="1189"/>
      <c r="J99" s="1189"/>
      <c r="K99" s="1189"/>
      <c r="L99" s="1189"/>
      <c r="M99" s="1189"/>
      <c r="N99" s="1189"/>
      <c r="O99" s="1189"/>
      <c r="P99" s="1189"/>
      <c r="Q99" s="1189"/>
      <c r="R99" s="1189"/>
      <c r="S99" s="1189"/>
      <c r="T99" s="1189"/>
      <c r="U99" s="1189"/>
      <c r="V99" s="1189"/>
      <c r="W99" s="1189"/>
      <c r="X99" s="1189"/>
      <c r="Y99" s="1189"/>
      <c r="Z99" s="1189"/>
      <c r="AA99" s="1156"/>
      <c r="AB99" s="1156"/>
      <c r="AC99" s="1156"/>
      <c r="AD99" s="1156"/>
      <c r="AE99" s="1156"/>
      <c r="AF99" s="1156"/>
      <c r="AG99" s="1156"/>
      <c r="AH99" s="1156"/>
      <c r="AI99" s="1156"/>
      <c r="AJ99" s="1156"/>
      <c r="AK99" s="1156"/>
      <c r="AL99" s="1156"/>
      <c r="AM99" s="1156"/>
      <c r="AN99" s="1156"/>
      <c r="AO99" s="1156"/>
      <c r="AP99" s="1156"/>
      <c r="AQ99" s="1156"/>
      <c r="AR99" s="1156"/>
      <c r="AS99" s="1156"/>
      <c r="AT99" s="1156"/>
      <c r="AU99" s="1156"/>
      <c r="AV99" s="1156"/>
      <c r="AW99" s="1156"/>
      <c r="AX99" s="1156"/>
      <c r="AY99" s="1156"/>
      <c r="AZ99" s="1156"/>
      <c r="BA99" s="1156"/>
    </row>
    <row r="100" spans="1:53" ht="12.75">
      <c r="A100" s="1156"/>
      <c r="B100" s="1156"/>
      <c r="C100" s="1156"/>
      <c r="D100" s="1156"/>
      <c r="E100" s="1156"/>
      <c r="F100" s="1156"/>
      <c r="G100" s="1156"/>
      <c r="H100" s="1156"/>
      <c r="I100" s="1189"/>
      <c r="J100" s="1189"/>
      <c r="K100" s="1189"/>
      <c r="L100" s="1189"/>
      <c r="M100" s="1189"/>
      <c r="N100" s="1189"/>
      <c r="O100" s="1189"/>
      <c r="P100" s="1189"/>
      <c r="Q100" s="1189"/>
      <c r="R100" s="1189"/>
      <c r="S100" s="1189"/>
      <c r="T100" s="1189"/>
      <c r="U100" s="1189"/>
      <c r="V100" s="1189"/>
      <c r="W100" s="1189"/>
      <c r="X100" s="1189"/>
      <c r="Y100" s="1189"/>
      <c r="Z100" s="1189"/>
      <c r="AA100" s="1156"/>
      <c r="AB100" s="1156"/>
      <c r="AC100" s="1156"/>
      <c r="AD100" s="1156"/>
      <c r="AE100" s="1156"/>
      <c r="AF100" s="1156"/>
      <c r="AG100" s="1156"/>
      <c r="AH100" s="1156"/>
      <c r="AI100" s="1156"/>
      <c r="AJ100" s="1156"/>
      <c r="AK100" s="1156"/>
      <c r="AL100" s="1156"/>
      <c r="AM100" s="1156"/>
      <c r="AN100" s="1156"/>
      <c r="AO100" s="1156"/>
      <c r="AP100" s="1156"/>
      <c r="AQ100" s="1156"/>
      <c r="AR100" s="1156"/>
      <c r="AS100" s="1156"/>
      <c r="AT100" s="1156"/>
      <c r="AU100" s="1156"/>
      <c r="AV100" s="1156"/>
      <c r="AW100" s="1156"/>
      <c r="AX100" s="1156"/>
      <c r="AY100" s="1156"/>
      <c r="AZ100" s="1156"/>
      <c r="BA100" s="1156"/>
    </row>
    <row r="101" spans="1:53" ht="12.75">
      <c r="A101" s="1156"/>
      <c r="B101" s="1156"/>
      <c r="C101" s="1156"/>
      <c r="D101" s="1156"/>
      <c r="E101" s="1156"/>
      <c r="F101" s="1156"/>
      <c r="G101" s="1156"/>
      <c r="H101" s="1156"/>
      <c r="I101" s="1189"/>
      <c r="J101" s="1189"/>
      <c r="K101" s="1189"/>
      <c r="L101" s="1189"/>
      <c r="M101" s="1189"/>
      <c r="N101" s="1189"/>
      <c r="O101" s="1189"/>
      <c r="P101" s="1189"/>
      <c r="Q101" s="1189"/>
      <c r="R101" s="1189"/>
      <c r="S101" s="1189"/>
      <c r="T101" s="1189"/>
      <c r="U101" s="1189"/>
      <c r="V101" s="1189"/>
      <c r="W101" s="1189"/>
      <c r="X101" s="1189"/>
      <c r="Y101" s="1189"/>
      <c r="Z101" s="1189"/>
      <c r="AA101" s="1156"/>
      <c r="AB101" s="1156"/>
      <c r="AC101" s="1156"/>
      <c r="AD101" s="1156"/>
      <c r="AE101" s="1156"/>
      <c r="AF101" s="1156"/>
      <c r="AG101" s="1156"/>
      <c r="AH101" s="1156"/>
      <c r="AI101" s="1156"/>
      <c r="AJ101" s="1156"/>
      <c r="AK101" s="1156"/>
      <c r="AL101" s="1156"/>
      <c r="AM101" s="1156"/>
      <c r="AN101" s="1156"/>
      <c r="AO101" s="1156"/>
      <c r="AP101" s="1156"/>
      <c r="AQ101" s="1156"/>
      <c r="AR101" s="1156"/>
      <c r="AS101" s="1156"/>
      <c r="AT101" s="1156"/>
      <c r="AU101" s="1156"/>
      <c r="AV101" s="1156"/>
      <c r="AW101" s="1156"/>
      <c r="AX101" s="1156"/>
      <c r="AY101" s="1156"/>
      <c r="AZ101" s="1156"/>
      <c r="BA101" s="1156"/>
    </row>
    <row r="102" spans="1:53" ht="12.75">
      <c r="A102" s="1156"/>
      <c r="B102" s="1156"/>
      <c r="C102" s="1156"/>
      <c r="D102" s="1156"/>
      <c r="E102" s="1156"/>
      <c r="F102" s="1156"/>
      <c r="G102" s="1156"/>
      <c r="H102" s="1156"/>
      <c r="I102" s="1189"/>
      <c r="J102" s="1189"/>
      <c r="K102" s="1189"/>
      <c r="L102" s="1189"/>
      <c r="M102" s="1189"/>
      <c r="N102" s="1189"/>
      <c r="O102" s="1189"/>
      <c r="P102" s="1189"/>
      <c r="Q102" s="1189"/>
      <c r="R102" s="1189"/>
      <c r="S102" s="1189"/>
      <c r="T102" s="1189"/>
      <c r="U102" s="1189"/>
      <c r="V102" s="1189"/>
      <c r="W102" s="1189"/>
      <c r="X102" s="1189"/>
      <c r="Y102" s="1189"/>
      <c r="Z102" s="1189"/>
      <c r="AA102" s="1156"/>
      <c r="AB102" s="1156"/>
      <c r="AC102" s="1156"/>
      <c r="AD102" s="1156"/>
      <c r="AE102" s="1156"/>
      <c r="AF102" s="1156"/>
      <c r="AG102" s="1156"/>
      <c r="AH102" s="1156"/>
      <c r="AI102" s="1156"/>
      <c r="AJ102" s="1156"/>
      <c r="AK102" s="1156"/>
      <c r="AL102" s="1156"/>
      <c r="AM102" s="1156"/>
      <c r="AN102" s="1156"/>
      <c r="AO102" s="1156"/>
      <c r="AP102" s="1156"/>
      <c r="AQ102" s="1156"/>
      <c r="AR102" s="1156"/>
      <c r="AS102" s="1156"/>
      <c r="AT102" s="1156"/>
      <c r="AU102" s="1156"/>
      <c r="AV102" s="1156"/>
      <c r="AW102" s="1156"/>
      <c r="AX102" s="1156"/>
      <c r="AY102" s="1156"/>
      <c r="AZ102" s="1156"/>
      <c r="BA102" s="1156"/>
    </row>
    <row r="103" spans="1:53" ht="12.75">
      <c r="A103" s="1156"/>
      <c r="B103" s="1156"/>
      <c r="C103" s="1156"/>
      <c r="D103" s="1156"/>
      <c r="E103" s="1156"/>
      <c r="F103" s="1156"/>
      <c r="G103" s="1156"/>
      <c r="H103" s="1156"/>
      <c r="I103" s="1189"/>
      <c r="J103" s="1189"/>
      <c r="K103" s="1189"/>
      <c r="L103" s="1189"/>
      <c r="M103" s="1189"/>
      <c r="N103" s="1189"/>
      <c r="O103" s="1189"/>
      <c r="P103" s="1189"/>
      <c r="Q103" s="1189"/>
      <c r="R103" s="1189"/>
      <c r="S103" s="1189"/>
      <c r="T103" s="1189"/>
      <c r="U103" s="1189"/>
      <c r="V103" s="1189"/>
      <c r="W103" s="1189"/>
      <c r="X103" s="1189"/>
      <c r="Y103" s="1189"/>
      <c r="Z103" s="1189"/>
      <c r="AA103" s="1156"/>
      <c r="AB103" s="1156"/>
      <c r="AC103" s="1156"/>
      <c r="AD103" s="1156"/>
      <c r="AE103" s="1156"/>
      <c r="AF103" s="1156"/>
      <c r="AG103" s="1156"/>
      <c r="AH103" s="1156"/>
      <c r="AI103" s="1156"/>
      <c r="AJ103" s="1156"/>
      <c r="AK103" s="1156"/>
      <c r="AL103" s="1156"/>
      <c r="AM103" s="1156"/>
      <c r="AN103" s="1156"/>
      <c r="AO103" s="1156"/>
      <c r="AP103" s="1156"/>
      <c r="AQ103" s="1156"/>
      <c r="AR103" s="1156"/>
      <c r="AS103" s="1156"/>
      <c r="AT103" s="1156"/>
      <c r="AU103" s="1156"/>
      <c r="AV103" s="1156"/>
      <c r="AW103" s="1156"/>
      <c r="AX103" s="1156"/>
      <c r="AY103" s="1156"/>
      <c r="AZ103" s="1156"/>
      <c r="BA103" s="1156"/>
    </row>
    <row r="104" spans="1:53" ht="12.75">
      <c r="A104" s="1156"/>
      <c r="B104" s="1156"/>
      <c r="C104" s="1156"/>
      <c r="D104" s="1156"/>
      <c r="E104" s="1156"/>
      <c r="F104" s="1156"/>
      <c r="G104" s="1156"/>
      <c r="H104" s="1156"/>
      <c r="I104" s="1189"/>
      <c r="J104" s="1189"/>
      <c r="K104" s="1189"/>
      <c r="L104" s="1189"/>
      <c r="M104" s="1189"/>
      <c r="N104" s="1189"/>
      <c r="O104" s="1189"/>
      <c r="P104" s="1189"/>
      <c r="Q104" s="1189"/>
      <c r="R104" s="1189"/>
      <c r="S104" s="1189"/>
      <c r="T104" s="1189"/>
      <c r="U104" s="1189"/>
      <c r="V104" s="1189"/>
      <c r="W104" s="1189"/>
      <c r="X104" s="1189"/>
      <c r="Y104" s="1189"/>
      <c r="Z104" s="1189"/>
      <c r="AA104" s="1156"/>
      <c r="AB104" s="1156"/>
      <c r="AC104" s="1156"/>
      <c r="AD104" s="1156"/>
      <c r="AE104" s="1156"/>
      <c r="AF104" s="1156"/>
      <c r="AG104" s="1156"/>
      <c r="AH104" s="1156"/>
      <c r="AI104" s="1156"/>
      <c r="AJ104" s="1156"/>
      <c r="AK104" s="1156"/>
      <c r="AL104" s="1156"/>
      <c r="AM104" s="1156"/>
      <c r="AN104" s="1156"/>
      <c r="AO104" s="1156"/>
      <c r="AP104" s="1156"/>
      <c r="AQ104" s="1156"/>
      <c r="AR104" s="1156"/>
      <c r="AS104" s="1156"/>
      <c r="AT104" s="1156"/>
      <c r="AU104" s="1156"/>
      <c r="AV104" s="1156"/>
      <c r="AW104" s="1156"/>
      <c r="AX104" s="1156"/>
      <c r="AY104" s="1156"/>
      <c r="AZ104" s="1156"/>
      <c r="BA104" s="1156"/>
    </row>
    <row r="105" spans="1:53" ht="12.75">
      <c r="A105" s="1156"/>
      <c r="B105" s="1156"/>
      <c r="C105" s="1156"/>
      <c r="D105" s="1156"/>
      <c r="E105" s="1156"/>
      <c r="F105" s="1156"/>
      <c r="G105" s="1156"/>
      <c r="H105" s="1156"/>
      <c r="I105" s="1189"/>
      <c r="J105" s="1189"/>
      <c r="K105" s="1189"/>
      <c r="L105" s="1189"/>
      <c r="M105" s="1189"/>
      <c r="N105" s="1189"/>
      <c r="O105" s="1189"/>
      <c r="P105" s="1189"/>
      <c r="Q105" s="1189"/>
      <c r="R105" s="1189"/>
      <c r="S105" s="1189"/>
      <c r="T105" s="1189"/>
      <c r="U105" s="1189"/>
      <c r="V105" s="1189"/>
      <c r="W105" s="1189"/>
      <c r="X105" s="1189"/>
      <c r="Y105" s="1189"/>
      <c r="Z105" s="1189"/>
      <c r="AA105" s="1156"/>
      <c r="AB105" s="1156"/>
      <c r="AC105" s="1156"/>
      <c r="AD105" s="1156"/>
      <c r="AE105" s="1156"/>
      <c r="AF105" s="1156"/>
      <c r="AG105" s="1156"/>
      <c r="AH105" s="1156"/>
      <c r="AI105" s="1156"/>
      <c r="AJ105" s="1156"/>
      <c r="AK105" s="1156"/>
      <c r="AL105" s="1156"/>
      <c r="AM105" s="1156"/>
      <c r="AN105" s="1156"/>
      <c r="AO105" s="1156"/>
      <c r="AP105" s="1156"/>
      <c r="AQ105" s="1156"/>
      <c r="AR105" s="1156"/>
      <c r="AS105" s="1156"/>
      <c r="AT105" s="1156"/>
      <c r="AU105" s="1156"/>
      <c r="AV105" s="1156"/>
      <c r="AW105" s="1156"/>
      <c r="AX105" s="1156"/>
      <c r="AY105" s="1156"/>
      <c r="AZ105" s="1156"/>
      <c r="BA105" s="1156"/>
    </row>
    <row r="106" spans="1:53" ht="12.75">
      <c r="A106" s="1156"/>
      <c r="B106" s="1156"/>
      <c r="C106" s="1156"/>
      <c r="D106" s="1156"/>
      <c r="E106" s="1156"/>
      <c r="F106" s="1156"/>
      <c r="G106" s="1156"/>
      <c r="H106" s="1156"/>
      <c r="I106" s="1189"/>
      <c r="J106" s="1189"/>
      <c r="K106" s="1189"/>
      <c r="L106" s="1189"/>
      <c r="M106" s="1189"/>
      <c r="N106" s="1189"/>
      <c r="O106" s="1189"/>
      <c r="P106" s="1189"/>
      <c r="Q106" s="1189"/>
      <c r="R106" s="1189"/>
      <c r="S106" s="1189"/>
      <c r="T106" s="1189"/>
      <c r="U106" s="1189"/>
      <c r="V106" s="1189"/>
      <c r="W106" s="1189"/>
      <c r="X106" s="1189"/>
      <c r="Y106" s="1189"/>
      <c r="Z106" s="1189"/>
      <c r="AA106" s="1156"/>
      <c r="AB106" s="1156"/>
      <c r="AC106" s="1156"/>
      <c r="AD106" s="1156"/>
      <c r="AE106" s="1156"/>
      <c r="AF106" s="1156"/>
      <c r="AG106" s="1156"/>
      <c r="AH106" s="1156"/>
      <c r="AI106" s="1156"/>
      <c r="AJ106" s="1156"/>
      <c r="AK106" s="1156"/>
      <c r="AL106" s="1156"/>
      <c r="AM106" s="1156"/>
      <c r="AN106" s="1156"/>
      <c r="AO106" s="1156"/>
      <c r="AP106" s="1156"/>
      <c r="AQ106" s="1156"/>
      <c r="AR106" s="1156"/>
      <c r="AS106" s="1156"/>
      <c r="AT106" s="1156"/>
      <c r="AU106" s="1156"/>
      <c r="AV106" s="1156"/>
      <c r="AW106" s="1156"/>
      <c r="AX106" s="1156"/>
      <c r="AY106" s="1156"/>
      <c r="AZ106" s="1156"/>
      <c r="BA106" s="1156"/>
    </row>
    <row r="107" spans="1:53" ht="12.75">
      <c r="A107" s="1156"/>
      <c r="B107" s="1156"/>
      <c r="C107" s="1156"/>
      <c r="D107" s="1156"/>
      <c r="E107" s="1156"/>
      <c r="F107" s="1156"/>
      <c r="G107" s="1156"/>
      <c r="H107" s="1156"/>
      <c r="I107" s="1189"/>
      <c r="J107" s="1189"/>
      <c r="K107" s="1189"/>
      <c r="L107" s="1189"/>
      <c r="M107" s="1189"/>
      <c r="N107" s="1189"/>
      <c r="O107" s="1189"/>
      <c r="P107" s="1189"/>
      <c r="Q107" s="1189"/>
      <c r="R107" s="1189"/>
      <c r="S107" s="1189"/>
      <c r="T107" s="1189"/>
      <c r="U107" s="1189"/>
      <c r="V107" s="1189"/>
      <c r="W107" s="1189"/>
      <c r="X107" s="1189"/>
      <c r="Y107" s="1189"/>
      <c r="Z107" s="1189"/>
      <c r="AA107" s="1156"/>
      <c r="AB107" s="1156"/>
      <c r="AC107" s="1156"/>
      <c r="AD107" s="1156"/>
      <c r="AE107" s="1156"/>
      <c r="AF107" s="1156"/>
      <c r="AG107" s="1156"/>
      <c r="AH107" s="1156"/>
      <c r="AI107" s="1156"/>
      <c r="AJ107" s="1156"/>
      <c r="AK107" s="1156"/>
      <c r="AL107" s="1156"/>
      <c r="AM107" s="1156"/>
      <c r="AN107" s="1156"/>
      <c r="AO107" s="1156"/>
      <c r="AP107" s="1156"/>
      <c r="AQ107" s="1156"/>
      <c r="AR107" s="1156"/>
      <c r="AS107" s="1156"/>
      <c r="AT107" s="1156"/>
      <c r="AU107" s="1156"/>
      <c r="AV107" s="1156"/>
      <c r="AW107" s="1156"/>
      <c r="AX107" s="1156"/>
      <c r="AY107" s="1156"/>
      <c r="AZ107" s="1156"/>
      <c r="BA107" s="1156"/>
    </row>
    <row r="108" spans="1:53" ht="12.75">
      <c r="A108" s="1156"/>
      <c r="B108" s="1156"/>
      <c r="C108" s="1156"/>
      <c r="D108" s="1156"/>
      <c r="E108" s="1156"/>
      <c r="F108" s="1156"/>
      <c r="G108" s="1156"/>
      <c r="H108" s="1156"/>
      <c r="I108" s="1189"/>
      <c r="J108" s="1189"/>
      <c r="K108" s="1189"/>
      <c r="L108" s="1189"/>
      <c r="M108" s="1189"/>
      <c r="N108" s="1189"/>
      <c r="O108" s="1189"/>
      <c r="P108" s="1189"/>
      <c r="Q108" s="1189"/>
      <c r="R108" s="1189"/>
      <c r="S108" s="1189"/>
      <c r="T108" s="1189"/>
      <c r="U108" s="1189"/>
      <c r="V108" s="1189"/>
      <c r="W108" s="1189"/>
      <c r="X108" s="1189"/>
      <c r="Y108" s="1189"/>
      <c r="Z108" s="1189"/>
      <c r="AA108" s="1156"/>
      <c r="AB108" s="1156"/>
      <c r="AC108" s="1156"/>
      <c r="AD108" s="1156"/>
      <c r="AE108" s="1156"/>
      <c r="AF108" s="1156"/>
      <c r="AG108" s="1156"/>
      <c r="AH108" s="1156"/>
      <c r="AI108" s="1156"/>
      <c r="AJ108" s="1156"/>
      <c r="AK108" s="1156"/>
      <c r="AL108" s="1156"/>
      <c r="AM108" s="1156"/>
      <c r="AN108" s="1156"/>
      <c r="AO108" s="1156"/>
      <c r="AP108" s="1156"/>
      <c r="AQ108" s="1156"/>
      <c r="AR108" s="1156"/>
      <c r="AS108" s="1156"/>
      <c r="AT108" s="1156"/>
      <c r="AU108" s="1156"/>
      <c r="AV108" s="1156"/>
      <c r="AW108" s="1156"/>
      <c r="AX108" s="1156"/>
      <c r="AY108" s="1156"/>
      <c r="AZ108" s="1156"/>
      <c r="BA108" s="1156"/>
    </row>
    <row r="109" spans="1:53" ht="12.75">
      <c r="A109" s="1156"/>
      <c r="B109" s="1156"/>
      <c r="C109" s="1156"/>
      <c r="D109" s="1156"/>
      <c r="E109" s="1156"/>
      <c r="F109" s="1156"/>
      <c r="G109" s="1156"/>
      <c r="H109" s="1156"/>
      <c r="I109" s="1189"/>
      <c r="J109" s="1189"/>
      <c r="K109" s="1189"/>
      <c r="L109" s="1189"/>
      <c r="M109" s="1189"/>
      <c r="N109" s="1189"/>
      <c r="O109" s="1189"/>
      <c r="P109" s="1189"/>
      <c r="Q109" s="1189"/>
      <c r="R109" s="1189"/>
      <c r="S109" s="1189"/>
      <c r="T109" s="1189"/>
      <c r="U109" s="1189"/>
      <c r="V109" s="1189"/>
      <c r="W109" s="1189"/>
      <c r="X109" s="1189"/>
      <c r="Y109" s="1189"/>
      <c r="Z109" s="1189"/>
      <c r="AA109" s="1156"/>
      <c r="AB109" s="1156"/>
      <c r="AC109" s="1156"/>
      <c r="AD109" s="1156"/>
      <c r="AE109" s="1156"/>
      <c r="AF109" s="1156"/>
      <c r="AG109" s="1156"/>
      <c r="AH109" s="1156"/>
      <c r="AI109" s="1156"/>
      <c r="AJ109" s="1156"/>
      <c r="AK109" s="1156"/>
      <c r="AL109" s="1156"/>
      <c r="AM109" s="1156"/>
      <c r="AN109" s="1156"/>
      <c r="AO109" s="1156"/>
      <c r="AP109" s="1156"/>
      <c r="AQ109" s="1156"/>
      <c r="AR109" s="1156"/>
      <c r="AS109" s="1156"/>
      <c r="AT109" s="1156"/>
      <c r="AU109" s="1156"/>
      <c r="AV109" s="1156"/>
      <c r="AW109" s="1156"/>
      <c r="AX109" s="1156"/>
      <c r="AY109" s="1156"/>
      <c r="AZ109" s="1156"/>
      <c r="BA109" s="1156"/>
    </row>
    <row r="110" spans="1:53" ht="12.75">
      <c r="A110" s="1156"/>
      <c r="B110" s="1156"/>
      <c r="C110" s="1156"/>
      <c r="D110" s="1156"/>
      <c r="E110" s="1156"/>
      <c r="F110" s="1156"/>
      <c r="G110" s="1156"/>
      <c r="H110" s="1156"/>
      <c r="I110" s="1189"/>
      <c r="J110" s="1189"/>
      <c r="K110" s="1189"/>
      <c r="L110" s="1189"/>
      <c r="M110" s="1189"/>
      <c r="N110" s="1189"/>
      <c r="O110" s="1189"/>
      <c r="P110" s="1189"/>
      <c r="Q110" s="1189"/>
      <c r="R110" s="1189"/>
      <c r="S110" s="1189"/>
      <c r="T110" s="1189"/>
      <c r="U110" s="1189"/>
      <c r="V110" s="1189"/>
      <c r="W110" s="1189"/>
      <c r="X110" s="1189"/>
      <c r="Y110" s="1189"/>
      <c r="Z110" s="1189"/>
      <c r="AA110" s="1156"/>
      <c r="AB110" s="1156"/>
      <c r="AC110" s="1156"/>
      <c r="AD110" s="1156"/>
      <c r="AE110" s="1156"/>
      <c r="AF110" s="1156"/>
      <c r="AG110" s="1156"/>
      <c r="AH110" s="1156"/>
      <c r="AI110" s="1156"/>
      <c r="AJ110" s="1156"/>
      <c r="AK110" s="1156"/>
      <c r="AL110" s="1156"/>
      <c r="AM110" s="1156"/>
      <c r="AN110" s="1156"/>
      <c r="AO110" s="1156"/>
      <c r="AP110" s="1156"/>
      <c r="AQ110" s="1156"/>
      <c r="AR110" s="1156"/>
      <c r="AS110" s="1156"/>
      <c r="AT110" s="1156"/>
      <c r="AU110" s="1156"/>
      <c r="AV110" s="1156"/>
      <c r="AW110" s="1156"/>
      <c r="AX110" s="1156"/>
      <c r="AY110" s="1156"/>
      <c r="AZ110" s="1156"/>
      <c r="BA110" s="1156"/>
    </row>
    <row r="111" spans="1:53" ht="12.75">
      <c r="A111" s="1156"/>
      <c r="B111" s="1156"/>
      <c r="C111" s="1156"/>
      <c r="D111" s="1156"/>
      <c r="E111" s="1156"/>
      <c r="F111" s="1156"/>
      <c r="G111" s="1156"/>
      <c r="H111" s="1156"/>
      <c r="I111" s="1189"/>
      <c r="J111" s="1189"/>
      <c r="K111" s="1189"/>
      <c r="L111" s="1189"/>
      <c r="M111" s="1189"/>
      <c r="N111" s="1189"/>
      <c r="O111" s="1189"/>
      <c r="P111" s="1189"/>
      <c r="Q111" s="1189"/>
      <c r="R111" s="1189"/>
      <c r="S111" s="1189"/>
      <c r="T111" s="1189"/>
      <c r="U111" s="1189"/>
      <c r="V111" s="1189"/>
      <c r="W111" s="1189"/>
      <c r="X111" s="1189"/>
      <c r="Y111" s="1189"/>
      <c r="Z111" s="1189"/>
      <c r="AA111" s="1156"/>
      <c r="AB111" s="1156"/>
      <c r="AC111" s="1156"/>
      <c r="AD111" s="1156"/>
      <c r="AE111" s="1156"/>
      <c r="AF111" s="1156"/>
      <c r="AG111" s="1156"/>
      <c r="AH111" s="1156"/>
      <c r="AI111" s="1156"/>
      <c r="AJ111" s="1156"/>
      <c r="AK111" s="1156"/>
      <c r="AL111" s="1156"/>
      <c r="AM111" s="1156"/>
      <c r="AN111" s="1156"/>
      <c r="AO111" s="1156"/>
      <c r="AP111" s="1156"/>
      <c r="AQ111" s="1156"/>
      <c r="AR111" s="1156"/>
      <c r="AS111" s="1156"/>
      <c r="AT111" s="1156"/>
      <c r="AU111" s="1156"/>
      <c r="AV111" s="1156"/>
      <c r="AW111" s="1156"/>
      <c r="AX111" s="1156"/>
      <c r="AY111" s="1156"/>
      <c r="AZ111" s="1156"/>
      <c r="BA111" s="1156"/>
    </row>
    <row r="112" spans="1:53" ht="12.75">
      <c r="A112" s="1156"/>
      <c r="B112" s="1156"/>
      <c r="C112" s="1156"/>
      <c r="D112" s="1156"/>
      <c r="E112" s="1156"/>
      <c r="F112" s="1156"/>
      <c r="G112" s="1156"/>
      <c r="H112" s="1156"/>
      <c r="I112" s="1189"/>
      <c r="J112" s="1189"/>
      <c r="K112" s="1189"/>
      <c r="L112" s="1189"/>
      <c r="M112" s="1189"/>
      <c r="N112" s="1189"/>
      <c r="O112" s="1189"/>
      <c r="P112" s="1189"/>
      <c r="Q112" s="1189"/>
      <c r="R112" s="1189"/>
      <c r="S112" s="1189"/>
      <c r="T112" s="1189"/>
      <c r="U112" s="1189"/>
      <c r="V112" s="1189"/>
      <c r="W112" s="1189"/>
      <c r="X112" s="1189"/>
      <c r="Y112" s="1189"/>
      <c r="Z112" s="1189"/>
      <c r="AA112" s="1156"/>
      <c r="AB112" s="1156"/>
      <c r="AC112" s="1156"/>
      <c r="AD112" s="1156"/>
      <c r="AE112" s="1156"/>
      <c r="AF112" s="1156"/>
      <c r="AG112" s="1156"/>
      <c r="AH112" s="1156"/>
      <c r="AI112" s="1156"/>
      <c r="AJ112" s="1156"/>
      <c r="AK112" s="1156"/>
      <c r="AL112" s="1156"/>
      <c r="AM112" s="1156"/>
      <c r="AN112" s="1156"/>
      <c r="AO112" s="1156"/>
      <c r="AP112" s="1156"/>
      <c r="AQ112" s="1156"/>
      <c r="AR112" s="1156"/>
      <c r="AS112" s="1156"/>
      <c r="AT112" s="1156"/>
      <c r="AU112" s="1156"/>
      <c r="AV112" s="1156"/>
      <c r="AW112" s="1156"/>
      <c r="AX112" s="1156"/>
      <c r="AY112" s="1156"/>
      <c r="AZ112" s="1156"/>
      <c r="BA112" s="1156"/>
    </row>
    <row r="113" spans="1:53" ht="12.75">
      <c r="A113" s="1156"/>
      <c r="B113" s="1156"/>
      <c r="C113" s="1156"/>
      <c r="D113" s="1156"/>
      <c r="E113" s="1156"/>
      <c r="F113" s="1156"/>
      <c r="G113" s="1156"/>
      <c r="H113" s="1156"/>
      <c r="I113" s="1189"/>
      <c r="J113" s="1189"/>
      <c r="K113" s="1189"/>
      <c r="L113" s="1189"/>
      <c r="M113" s="1189"/>
      <c r="N113" s="1189"/>
      <c r="O113" s="1189"/>
      <c r="P113" s="1189"/>
      <c r="Q113" s="1189"/>
      <c r="R113" s="1189"/>
      <c r="S113" s="1189"/>
      <c r="T113" s="1189"/>
      <c r="U113" s="1189"/>
      <c r="V113" s="1189"/>
      <c r="W113" s="1189"/>
      <c r="X113" s="1189"/>
      <c r="Y113" s="1189"/>
      <c r="Z113" s="1189"/>
      <c r="AA113" s="1156"/>
      <c r="AB113" s="1156"/>
      <c r="AC113" s="1156"/>
      <c r="AD113" s="1156"/>
      <c r="AE113" s="1156"/>
      <c r="AF113" s="1156"/>
      <c r="AG113" s="1156"/>
      <c r="AH113" s="1156"/>
      <c r="AI113" s="1156"/>
      <c r="AJ113" s="1156"/>
      <c r="AK113" s="1156"/>
      <c r="AL113" s="1156"/>
      <c r="AM113" s="1156"/>
      <c r="AN113" s="1156"/>
      <c r="AO113" s="1156"/>
      <c r="AP113" s="1156"/>
      <c r="AQ113" s="1156"/>
      <c r="AR113" s="1156"/>
      <c r="AS113" s="1156"/>
      <c r="AT113" s="1156"/>
      <c r="AU113" s="1156"/>
      <c r="AV113" s="1156"/>
      <c r="AW113" s="1156"/>
      <c r="AX113" s="1156"/>
      <c r="AY113" s="1156"/>
      <c r="AZ113" s="1156"/>
      <c r="BA113" s="1156"/>
    </row>
    <row r="114" spans="1:53" ht="12.75">
      <c r="A114" s="1156"/>
      <c r="B114" s="1156"/>
      <c r="C114" s="1156"/>
      <c r="D114" s="1156"/>
      <c r="E114" s="1156"/>
      <c r="F114" s="1156"/>
      <c r="G114" s="1156"/>
      <c r="H114" s="1156"/>
      <c r="I114" s="1189"/>
      <c r="J114" s="1189"/>
      <c r="K114" s="1189"/>
      <c r="L114" s="1189"/>
      <c r="M114" s="1189"/>
      <c r="N114" s="1189"/>
      <c r="O114" s="1189"/>
      <c r="P114" s="1189"/>
      <c r="Q114" s="1189"/>
      <c r="R114" s="1189"/>
      <c r="S114" s="1189"/>
      <c r="T114" s="1189"/>
      <c r="U114" s="1189"/>
      <c r="V114" s="1189"/>
      <c r="W114" s="1189"/>
      <c r="X114" s="1189"/>
      <c r="Y114" s="1189"/>
      <c r="Z114" s="1189"/>
      <c r="AA114" s="1156"/>
      <c r="AB114" s="1156"/>
      <c r="AC114" s="1156"/>
      <c r="AD114" s="1156"/>
      <c r="AE114" s="1156"/>
      <c r="AF114" s="1156"/>
      <c r="AG114" s="1156"/>
      <c r="AH114" s="1156"/>
      <c r="AI114" s="1156"/>
      <c r="AJ114" s="1156"/>
      <c r="AK114" s="1156"/>
      <c r="AL114" s="1156"/>
      <c r="AM114" s="1156"/>
      <c r="AN114" s="1156"/>
      <c r="AO114" s="1156"/>
      <c r="AP114" s="1156"/>
      <c r="AQ114" s="1156"/>
      <c r="AR114" s="1156"/>
      <c r="AS114" s="1156"/>
      <c r="AT114" s="1156"/>
      <c r="AU114" s="1156"/>
      <c r="AV114" s="1156"/>
      <c r="AW114" s="1156"/>
      <c r="AX114" s="1156"/>
      <c r="AY114" s="1156"/>
      <c r="AZ114" s="1156"/>
      <c r="BA114" s="1156"/>
    </row>
    <row r="115" spans="1:53" ht="12.75">
      <c r="A115" s="1156"/>
      <c r="B115" s="1156"/>
      <c r="C115" s="1156"/>
      <c r="D115" s="1156"/>
      <c r="E115" s="1156"/>
      <c r="F115" s="1156"/>
      <c r="G115" s="1156"/>
      <c r="H115" s="1156"/>
      <c r="I115" s="1189"/>
      <c r="J115" s="1189"/>
      <c r="K115" s="1189"/>
      <c r="L115" s="1189"/>
      <c r="M115" s="1189"/>
      <c r="N115" s="1189"/>
      <c r="O115" s="1189"/>
      <c r="P115" s="1189"/>
      <c r="Q115" s="1189"/>
      <c r="R115" s="1189"/>
      <c r="S115" s="1189"/>
      <c r="T115" s="1189"/>
      <c r="U115" s="1189"/>
      <c r="V115" s="1189"/>
      <c r="W115" s="1189"/>
      <c r="X115" s="1189"/>
      <c r="Y115" s="1189"/>
      <c r="Z115" s="1189"/>
      <c r="AA115" s="1156"/>
      <c r="AB115" s="1156"/>
      <c r="AC115" s="1156"/>
      <c r="AD115" s="1156"/>
      <c r="AE115" s="1156"/>
      <c r="AF115" s="1156"/>
      <c r="AG115" s="1156"/>
      <c r="AH115" s="1156"/>
      <c r="AI115" s="1156"/>
      <c r="AJ115" s="1156"/>
      <c r="AK115" s="1156"/>
      <c r="AL115" s="1156"/>
      <c r="AM115" s="1156"/>
      <c r="AN115" s="1156"/>
      <c r="AO115" s="1156"/>
      <c r="AP115" s="1156"/>
      <c r="AQ115" s="1156"/>
      <c r="AR115" s="1156"/>
      <c r="AS115" s="1156"/>
      <c r="AT115" s="1156"/>
      <c r="AU115" s="1156"/>
      <c r="AV115" s="1156"/>
      <c r="AW115" s="1156"/>
      <c r="AX115" s="1156"/>
      <c r="AY115" s="1156"/>
      <c r="AZ115" s="1156"/>
      <c r="BA115" s="1156"/>
    </row>
    <row r="116" spans="1:53" ht="12.75">
      <c r="A116" s="1156"/>
      <c r="B116" s="1156"/>
      <c r="C116" s="1156"/>
      <c r="D116" s="1156"/>
      <c r="E116" s="1156"/>
      <c r="F116" s="1156"/>
      <c r="G116" s="1156"/>
      <c r="H116" s="1156"/>
      <c r="I116" s="1189"/>
      <c r="J116" s="1189"/>
      <c r="K116" s="1189"/>
      <c r="L116" s="1189"/>
      <c r="M116" s="1189"/>
      <c r="N116" s="1189"/>
      <c r="O116" s="1189"/>
      <c r="P116" s="1189"/>
      <c r="Q116" s="1189"/>
      <c r="R116" s="1189"/>
      <c r="S116" s="1189"/>
      <c r="T116" s="1189"/>
      <c r="U116" s="1189"/>
      <c r="V116" s="1189"/>
      <c r="W116" s="1189"/>
      <c r="X116" s="1189"/>
      <c r="Y116" s="1189"/>
      <c r="Z116" s="1189"/>
      <c r="AA116" s="1156"/>
      <c r="AB116" s="1156"/>
      <c r="AC116" s="1156"/>
      <c r="AD116" s="1156"/>
      <c r="AE116" s="1156"/>
      <c r="AF116" s="1156"/>
      <c r="AG116" s="1156"/>
      <c r="AH116" s="1156"/>
      <c r="AI116" s="1156"/>
      <c r="AJ116" s="1156"/>
      <c r="AK116" s="1156"/>
      <c r="AL116" s="1156"/>
      <c r="AM116" s="1156"/>
      <c r="AN116" s="1156"/>
      <c r="AO116" s="1156"/>
      <c r="AP116" s="1156"/>
      <c r="AQ116" s="1156"/>
      <c r="AR116" s="1156"/>
      <c r="AS116" s="1156"/>
      <c r="AT116" s="1156"/>
      <c r="AU116" s="1156"/>
      <c r="AV116" s="1156"/>
      <c r="AW116" s="1156"/>
      <c r="AX116" s="1156"/>
      <c r="AY116" s="1156"/>
      <c r="AZ116" s="1156"/>
      <c r="BA116" s="1156"/>
    </row>
    <row r="117" spans="1:53" ht="12.75">
      <c r="A117" s="1156"/>
      <c r="B117" s="1156"/>
      <c r="C117" s="1156"/>
      <c r="D117" s="1156"/>
      <c r="E117" s="1156"/>
      <c r="F117" s="1156"/>
      <c r="G117" s="1156"/>
      <c r="H117" s="1156"/>
      <c r="I117" s="1189"/>
      <c r="J117" s="1189"/>
      <c r="K117" s="1189"/>
      <c r="L117" s="1189"/>
      <c r="M117" s="1189"/>
      <c r="N117" s="1189"/>
      <c r="O117" s="1189"/>
      <c r="P117" s="1189"/>
      <c r="Q117" s="1189"/>
      <c r="R117" s="1189"/>
      <c r="S117" s="1189"/>
      <c r="T117" s="1189"/>
      <c r="U117" s="1189"/>
      <c r="V117" s="1189"/>
      <c r="W117" s="1189"/>
      <c r="X117" s="1189"/>
      <c r="Y117" s="1189"/>
      <c r="Z117" s="1189"/>
      <c r="AA117" s="1156"/>
      <c r="AB117" s="1156"/>
      <c r="AC117" s="1156"/>
      <c r="AD117" s="1156"/>
      <c r="AE117" s="1156"/>
      <c r="AF117" s="1156"/>
      <c r="AG117" s="1156"/>
      <c r="AH117" s="1156"/>
      <c r="AI117" s="1156"/>
      <c r="AJ117" s="1156"/>
      <c r="AK117" s="1156"/>
      <c r="AL117" s="1156"/>
      <c r="AM117" s="1156"/>
      <c r="AN117" s="1156"/>
      <c r="AO117" s="1156"/>
      <c r="AP117" s="1156"/>
      <c r="AQ117" s="1156"/>
      <c r="AR117" s="1156"/>
      <c r="AS117" s="1156"/>
      <c r="AT117" s="1156"/>
      <c r="AU117" s="1156"/>
      <c r="AV117" s="1156"/>
      <c r="AW117" s="1156"/>
      <c r="AX117" s="1156"/>
      <c r="AY117" s="1156"/>
      <c r="AZ117" s="1156"/>
      <c r="BA117" s="1156"/>
    </row>
    <row r="118" spans="1:53" ht="12.75">
      <c r="A118" s="1156"/>
      <c r="B118" s="1156"/>
      <c r="C118" s="1156"/>
      <c r="D118" s="1156"/>
      <c r="E118" s="1156"/>
      <c r="F118" s="1156"/>
      <c r="G118" s="1156"/>
      <c r="H118" s="1156"/>
      <c r="I118" s="1189"/>
      <c r="J118" s="1189"/>
      <c r="K118" s="1189"/>
      <c r="L118" s="1189"/>
      <c r="M118" s="1189"/>
      <c r="N118" s="1189"/>
      <c r="O118" s="1189"/>
      <c r="P118" s="1189"/>
      <c r="Q118" s="1189"/>
      <c r="R118" s="1189"/>
      <c r="S118" s="1189"/>
      <c r="T118" s="1189"/>
      <c r="U118" s="1189"/>
      <c r="V118" s="1189"/>
      <c r="W118" s="1189"/>
      <c r="X118" s="1189"/>
      <c r="Y118" s="1189"/>
      <c r="Z118" s="1189"/>
      <c r="AA118" s="1156"/>
      <c r="AB118" s="1156"/>
      <c r="AC118" s="1156"/>
      <c r="AD118" s="1156"/>
      <c r="AE118" s="1156"/>
      <c r="AF118" s="1156"/>
      <c r="AG118" s="1156"/>
      <c r="AH118" s="1156"/>
      <c r="AI118" s="1156"/>
      <c r="AJ118" s="1156"/>
      <c r="AK118" s="1156"/>
      <c r="AL118" s="1156"/>
      <c r="AM118" s="1156"/>
      <c r="AN118" s="1156"/>
      <c r="AO118" s="1156"/>
      <c r="AP118" s="1156"/>
      <c r="AQ118" s="1156"/>
      <c r="AR118" s="1156"/>
      <c r="AS118" s="1156"/>
      <c r="AT118" s="1156"/>
      <c r="AU118" s="1156"/>
      <c r="AV118" s="1156"/>
      <c r="AW118" s="1156"/>
      <c r="AX118" s="1156"/>
      <c r="AY118" s="1156"/>
      <c r="AZ118" s="1156"/>
      <c r="BA118" s="1156"/>
    </row>
    <row r="119" spans="1:53" ht="12.75">
      <c r="A119" s="1156"/>
      <c r="B119" s="1156"/>
      <c r="C119" s="1156"/>
      <c r="D119" s="1156"/>
      <c r="E119" s="1156"/>
      <c r="F119" s="1156"/>
      <c r="G119" s="1156"/>
      <c r="H119" s="1156"/>
      <c r="I119" s="1189"/>
      <c r="J119" s="1189"/>
      <c r="K119" s="1189"/>
      <c r="L119" s="1189"/>
      <c r="M119" s="1189"/>
      <c r="N119" s="1189"/>
      <c r="O119" s="1189"/>
      <c r="P119" s="1189"/>
      <c r="Q119" s="1189"/>
      <c r="R119" s="1189"/>
      <c r="S119" s="1189"/>
      <c r="T119" s="1189"/>
      <c r="U119" s="1189"/>
      <c r="V119" s="1189"/>
      <c r="W119" s="1189"/>
      <c r="X119" s="1189"/>
      <c r="Y119" s="1189"/>
      <c r="Z119" s="1189"/>
      <c r="AA119" s="1156"/>
      <c r="AB119" s="1156"/>
      <c r="AC119" s="1156"/>
      <c r="AD119" s="1156"/>
      <c r="AE119" s="1156"/>
      <c r="AF119" s="1156"/>
      <c r="AG119" s="1156"/>
      <c r="AH119" s="1156"/>
      <c r="AI119" s="1156"/>
      <c r="AJ119" s="1156"/>
      <c r="AK119" s="1156"/>
      <c r="AL119" s="1156"/>
      <c r="AM119" s="1156"/>
      <c r="AN119" s="1156"/>
      <c r="AO119" s="1156"/>
      <c r="AP119" s="1156"/>
      <c r="AQ119" s="1156"/>
      <c r="AR119" s="1156"/>
      <c r="AS119" s="1156"/>
      <c r="AT119" s="1156"/>
      <c r="AU119" s="1156"/>
      <c r="AV119" s="1156"/>
      <c r="AW119" s="1156"/>
      <c r="AX119" s="1156"/>
      <c r="AY119" s="1156"/>
      <c r="AZ119" s="1156"/>
      <c r="BA119" s="1156"/>
    </row>
    <row r="120" spans="1:53" ht="12.75">
      <c r="A120" s="1156"/>
      <c r="B120" s="1156"/>
      <c r="C120" s="1156"/>
      <c r="D120" s="1156"/>
      <c r="E120" s="1156"/>
      <c r="F120" s="1156"/>
      <c r="G120" s="1156"/>
      <c r="H120" s="1156"/>
      <c r="I120" s="1189"/>
      <c r="J120" s="1189"/>
      <c r="K120" s="1189"/>
      <c r="L120" s="1189"/>
      <c r="M120" s="1189"/>
      <c r="N120" s="1189"/>
      <c r="O120" s="1189"/>
      <c r="P120" s="1189"/>
      <c r="Q120" s="1189"/>
      <c r="R120" s="1189"/>
      <c r="S120" s="1189"/>
      <c r="T120" s="1189"/>
      <c r="U120" s="1189"/>
      <c r="V120" s="1189"/>
      <c r="W120" s="1189"/>
      <c r="X120" s="1189"/>
      <c r="Y120" s="1189"/>
      <c r="Z120" s="1189"/>
      <c r="AA120" s="1156"/>
      <c r="AB120" s="1156"/>
      <c r="AC120" s="1156"/>
      <c r="AD120" s="1156"/>
      <c r="AE120" s="1156"/>
      <c r="AF120" s="1156"/>
      <c r="AG120" s="1156"/>
      <c r="AH120" s="1156"/>
      <c r="AI120" s="1156"/>
      <c r="AJ120" s="1156"/>
      <c r="AK120" s="1156"/>
      <c r="AL120" s="1156"/>
      <c r="AM120" s="1156"/>
      <c r="AN120" s="1156"/>
      <c r="AO120" s="1156"/>
      <c r="AP120" s="1156"/>
      <c r="AQ120" s="1156"/>
      <c r="AR120" s="1156"/>
      <c r="AS120" s="1156"/>
      <c r="AT120" s="1156"/>
      <c r="AU120" s="1156"/>
      <c r="AV120" s="1156"/>
      <c r="AW120" s="1156"/>
      <c r="AX120" s="1156"/>
      <c r="AY120" s="1156"/>
      <c r="AZ120" s="1156"/>
      <c r="BA120" s="1156"/>
    </row>
    <row r="121" spans="1:53" ht="12.75">
      <c r="A121" s="1156"/>
      <c r="B121" s="1156"/>
      <c r="C121" s="1156"/>
      <c r="D121" s="1156"/>
      <c r="E121" s="1156"/>
      <c r="F121" s="1156"/>
      <c r="G121" s="1156"/>
      <c r="H121" s="1156"/>
      <c r="I121" s="1189"/>
      <c r="J121" s="1189"/>
      <c r="K121" s="1189"/>
      <c r="L121" s="1189"/>
      <c r="M121" s="1189"/>
      <c r="N121" s="1189"/>
      <c r="O121" s="1189"/>
      <c r="P121" s="1189"/>
      <c r="Q121" s="1189"/>
      <c r="R121" s="1189"/>
      <c r="S121" s="1189"/>
      <c r="T121" s="1189"/>
      <c r="U121" s="1189"/>
      <c r="V121" s="1189"/>
      <c r="W121" s="1189"/>
      <c r="X121" s="1189"/>
      <c r="Y121" s="1189"/>
      <c r="Z121" s="1189"/>
      <c r="AA121" s="1156"/>
      <c r="AB121" s="1156"/>
      <c r="AC121" s="1156"/>
      <c r="AD121" s="1156"/>
      <c r="AE121" s="1156"/>
      <c r="AF121" s="1156"/>
      <c r="AG121" s="1156"/>
      <c r="AH121" s="1156"/>
      <c r="AI121" s="1156"/>
      <c r="AJ121" s="1156"/>
      <c r="AK121" s="1156"/>
      <c r="AL121" s="1156"/>
      <c r="AM121" s="1156"/>
      <c r="AN121" s="1156"/>
      <c r="AO121" s="1156"/>
      <c r="AP121" s="1156"/>
      <c r="AQ121" s="1156"/>
      <c r="AR121" s="1156"/>
      <c r="AS121" s="1156"/>
      <c r="AT121" s="1156"/>
      <c r="AU121" s="1156"/>
      <c r="AV121" s="1156"/>
      <c r="AW121" s="1156"/>
      <c r="AX121" s="1156"/>
      <c r="AY121" s="1156"/>
      <c r="AZ121" s="1156"/>
      <c r="BA121" s="1156"/>
    </row>
    <row r="122" spans="1:53" ht="12.75">
      <c r="A122" s="1156"/>
      <c r="B122" s="1156"/>
      <c r="C122" s="1156"/>
      <c r="D122" s="1156"/>
      <c r="E122" s="1156"/>
      <c r="F122" s="1156"/>
      <c r="G122" s="1156"/>
      <c r="H122" s="1156"/>
      <c r="I122" s="1189"/>
      <c r="J122" s="1189"/>
      <c r="K122" s="1189"/>
      <c r="L122" s="1189"/>
      <c r="M122" s="1189"/>
      <c r="N122" s="1189"/>
      <c r="O122" s="1189"/>
      <c r="P122" s="1189"/>
      <c r="Q122" s="1189"/>
      <c r="R122" s="1189"/>
      <c r="S122" s="1189"/>
      <c r="T122" s="1189"/>
      <c r="U122" s="1189"/>
      <c r="V122" s="1189"/>
      <c r="W122" s="1189"/>
      <c r="X122" s="1189"/>
      <c r="Y122" s="1189"/>
      <c r="Z122" s="1189"/>
      <c r="AA122" s="1156"/>
      <c r="AB122" s="1156"/>
      <c r="AC122" s="1156"/>
      <c r="AD122" s="1156"/>
      <c r="AE122" s="1156"/>
      <c r="AF122" s="1156"/>
      <c r="AG122" s="1156"/>
      <c r="AH122" s="1156"/>
      <c r="AI122" s="1156"/>
      <c r="AJ122" s="1156"/>
      <c r="AK122" s="1156"/>
      <c r="AL122" s="1156"/>
      <c r="AM122" s="1156"/>
      <c r="AN122" s="1156"/>
      <c r="AO122" s="1156"/>
      <c r="AP122" s="1156"/>
      <c r="AQ122" s="1156"/>
      <c r="AR122" s="1156"/>
      <c r="AS122" s="1156"/>
      <c r="AT122" s="1156"/>
      <c r="AU122" s="1156"/>
      <c r="AV122" s="1156"/>
      <c r="AW122" s="1156"/>
      <c r="AX122" s="1156"/>
      <c r="AY122" s="1156"/>
      <c r="AZ122" s="1156"/>
      <c r="BA122" s="1156"/>
    </row>
    <row r="123" spans="1:53" ht="12.75">
      <c r="A123" s="1156"/>
      <c r="B123" s="1156"/>
      <c r="C123" s="1156"/>
      <c r="D123" s="1156"/>
      <c r="E123" s="1156"/>
      <c r="F123" s="1156"/>
      <c r="G123" s="1156"/>
      <c r="H123" s="1156"/>
      <c r="I123" s="1189"/>
      <c r="J123" s="1189"/>
      <c r="K123" s="1189"/>
      <c r="L123" s="1189"/>
      <c r="M123" s="1189"/>
      <c r="N123" s="1189"/>
      <c r="O123" s="1189"/>
      <c r="P123" s="1189"/>
      <c r="Q123" s="1189"/>
      <c r="R123" s="1189"/>
      <c r="S123" s="1189"/>
      <c r="T123" s="1189"/>
      <c r="U123" s="1189"/>
      <c r="V123" s="1189"/>
      <c r="W123" s="1189"/>
      <c r="X123" s="1189"/>
      <c r="Y123" s="1189"/>
      <c r="Z123" s="1189"/>
      <c r="AA123" s="1156"/>
      <c r="AB123" s="1156"/>
      <c r="AC123" s="1156"/>
      <c r="AD123" s="1156"/>
      <c r="AE123" s="1156"/>
      <c r="AF123" s="1156"/>
      <c r="AG123" s="1156"/>
      <c r="AH123" s="1156"/>
      <c r="AI123" s="1156"/>
      <c r="AJ123" s="1156"/>
      <c r="AK123" s="1156"/>
      <c r="AL123" s="1156"/>
      <c r="AM123" s="1156"/>
      <c r="AN123" s="1156"/>
      <c r="AO123" s="1156"/>
      <c r="AP123" s="1156"/>
      <c r="AQ123" s="1156"/>
      <c r="AR123" s="1156"/>
      <c r="AS123" s="1156"/>
      <c r="AT123" s="1156"/>
      <c r="AU123" s="1156"/>
      <c r="AV123" s="1156"/>
      <c r="AW123" s="1156"/>
      <c r="AX123" s="1156"/>
      <c r="AY123" s="1156"/>
      <c r="AZ123" s="1156"/>
      <c r="BA123" s="1156"/>
    </row>
    <row r="124" spans="1:53" ht="12.75">
      <c r="A124" s="1156"/>
      <c r="B124" s="1156"/>
      <c r="C124" s="1156"/>
      <c r="D124" s="1156"/>
      <c r="E124" s="1156"/>
      <c r="F124" s="1156"/>
      <c r="G124" s="1156"/>
      <c r="H124" s="1156"/>
      <c r="I124" s="1189"/>
      <c r="J124" s="1189"/>
      <c r="K124" s="1189"/>
      <c r="L124" s="1189"/>
      <c r="M124" s="1189"/>
      <c r="N124" s="1189"/>
      <c r="O124" s="1189"/>
      <c r="P124" s="1189"/>
      <c r="Q124" s="1189"/>
      <c r="R124" s="1189"/>
      <c r="S124" s="1189"/>
      <c r="T124" s="1189"/>
      <c r="U124" s="1189"/>
      <c r="V124" s="1189"/>
      <c r="W124" s="1189"/>
      <c r="X124" s="1189"/>
      <c r="Y124" s="1189"/>
      <c r="Z124" s="1189"/>
      <c r="AA124" s="1156"/>
      <c r="AB124" s="1156"/>
      <c r="AC124" s="1156"/>
      <c r="AD124" s="1156"/>
      <c r="AE124" s="1156"/>
      <c r="AF124" s="1156"/>
      <c r="AG124" s="1156"/>
      <c r="AH124" s="1156"/>
      <c r="AI124" s="1156"/>
      <c r="AJ124" s="1156"/>
      <c r="AK124" s="1156"/>
      <c r="AL124" s="1156"/>
      <c r="AM124" s="1156"/>
      <c r="AN124" s="1156"/>
      <c r="AO124" s="1156"/>
      <c r="AP124" s="1156"/>
      <c r="AQ124" s="1156"/>
      <c r="AR124" s="1156"/>
      <c r="AS124" s="1156"/>
      <c r="AT124" s="1156"/>
      <c r="AU124" s="1156"/>
      <c r="AV124" s="1156"/>
      <c r="AW124" s="1156"/>
      <c r="AX124" s="1156"/>
      <c r="AY124" s="1156"/>
      <c r="AZ124" s="1156"/>
      <c r="BA124" s="1156"/>
    </row>
    <row r="125" spans="1:53" ht="12.75">
      <c r="A125" s="1156"/>
      <c r="B125" s="1156"/>
      <c r="C125" s="1156"/>
      <c r="D125" s="1156"/>
      <c r="E125" s="1156"/>
      <c r="F125" s="1156"/>
      <c r="G125" s="1156"/>
      <c r="H125" s="1185"/>
      <c r="I125" s="1189"/>
      <c r="J125" s="1189"/>
      <c r="K125" s="1189"/>
      <c r="L125" s="1189"/>
      <c r="M125" s="1189"/>
      <c r="N125" s="1189"/>
      <c r="O125" s="1189"/>
      <c r="P125" s="1189"/>
      <c r="Q125" s="1189"/>
      <c r="R125" s="1189"/>
      <c r="S125" s="1189"/>
      <c r="T125" s="1189"/>
      <c r="U125" s="1189"/>
      <c r="V125" s="1189"/>
      <c r="W125" s="1189"/>
      <c r="X125" s="1189"/>
      <c r="Y125" s="1189"/>
      <c r="Z125" s="1189"/>
      <c r="AA125" s="1156"/>
      <c r="AB125" s="1156"/>
      <c r="AC125" s="1156"/>
      <c r="AD125" s="1156"/>
      <c r="AE125" s="1156"/>
      <c r="AF125" s="1156"/>
      <c r="AG125" s="1156"/>
      <c r="AH125" s="1156"/>
      <c r="AI125" s="1156"/>
      <c r="AJ125" s="1156"/>
      <c r="AK125" s="1156"/>
      <c r="AL125" s="1156"/>
      <c r="AM125" s="1156"/>
      <c r="AN125" s="1156"/>
      <c r="AO125" s="1156"/>
      <c r="AP125" s="1156"/>
      <c r="AQ125" s="1156"/>
      <c r="AR125" s="1156"/>
      <c r="AS125" s="1156"/>
      <c r="AT125" s="1156"/>
      <c r="AU125" s="1156"/>
      <c r="AV125" s="1156"/>
      <c r="AW125" s="1156"/>
      <c r="AX125" s="1156"/>
      <c r="AY125" s="1156"/>
      <c r="AZ125" s="1156"/>
      <c r="BA125" s="1156"/>
    </row>
    <row r="126" spans="1:53" ht="12.75">
      <c r="A126" s="1156"/>
      <c r="B126" s="1156"/>
      <c r="C126" s="1156"/>
      <c r="D126" s="1156"/>
      <c r="E126" s="1156"/>
      <c r="F126" s="1156"/>
      <c r="G126" s="1156"/>
      <c r="H126" s="1186"/>
      <c r="I126" s="1189"/>
      <c r="J126" s="1189"/>
      <c r="K126" s="1189"/>
      <c r="L126" s="1189"/>
      <c r="M126" s="1189"/>
      <c r="N126" s="1189"/>
      <c r="O126" s="1189"/>
      <c r="P126" s="1189"/>
      <c r="Q126" s="1189"/>
      <c r="R126" s="1189"/>
      <c r="S126" s="1189"/>
      <c r="T126" s="1189"/>
      <c r="U126" s="1189"/>
      <c r="V126" s="1189"/>
      <c r="W126" s="1189"/>
      <c r="X126" s="1189"/>
      <c r="Y126" s="1189"/>
      <c r="Z126" s="1189"/>
      <c r="AA126" s="1156"/>
      <c r="AB126" s="1156"/>
      <c r="AC126" s="1156"/>
      <c r="AD126" s="1156"/>
      <c r="AE126" s="1156"/>
      <c r="AF126" s="1156"/>
      <c r="AG126" s="1156"/>
      <c r="AH126" s="1156"/>
      <c r="AI126" s="1156"/>
      <c r="AJ126" s="1156"/>
      <c r="AK126" s="1156"/>
      <c r="AL126" s="1156"/>
      <c r="AM126" s="1156"/>
      <c r="AN126" s="1156"/>
      <c r="AO126" s="1156"/>
      <c r="AP126" s="1156"/>
      <c r="AQ126" s="1156"/>
      <c r="AR126" s="1156"/>
      <c r="AS126" s="1156"/>
      <c r="AT126" s="1156"/>
      <c r="AU126" s="1156"/>
      <c r="AV126" s="1156"/>
      <c r="AW126" s="1156"/>
      <c r="AX126" s="1156"/>
      <c r="AY126" s="1156"/>
      <c r="AZ126" s="1156"/>
      <c r="BA126" s="1156"/>
    </row>
    <row r="127" spans="1:53" ht="12.75">
      <c r="A127" s="1187"/>
      <c r="B127" s="1187"/>
      <c r="C127" s="1187"/>
      <c r="D127" s="1187"/>
      <c r="E127" s="1187"/>
      <c r="F127" s="1187"/>
      <c r="G127" s="1187"/>
      <c r="H127" s="1187"/>
      <c r="I127" s="1189"/>
      <c r="J127" s="1189"/>
      <c r="K127" s="1189"/>
      <c r="L127" s="1189"/>
      <c r="M127" s="1189"/>
      <c r="N127" s="1189"/>
      <c r="O127" s="1189"/>
      <c r="P127" s="1189"/>
      <c r="Q127" s="1189"/>
      <c r="R127" s="1189"/>
      <c r="S127" s="1189"/>
      <c r="T127" s="1189"/>
      <c r="U127" s="1189"/>
      <c r="V127" s="1189"/>
      <c r="W127" s="1189"/>
      <c r="X127" s="1189"/>
      <c r="Y127" s="1189"/>
      <c r="Z127" s="1189"/>
      <c r="AA127" s="1156"/>
      <c r="AB127" s="1156"/>
      <c r="AC127" s="1156"/>
      <c r="AD127" s="1156"/>
      <c r="AE127" s="1156"/>
      <c r="AF127" s="1156"/>
      <c r="AG127" s="1156"/>
      <c r="AH127" s="1156"/>
      <c r="AI127" s="1156"/>
      <c r="AJ127" s="1156"/>
      <c r="AK127" s="1156"/>
      <c r="AL127" s="1156"/>
      <c r="AM127" s="1156"/>
      <c r="AN127" s="1156"/>
      <c r="AO127" s="1156"/>
      <c r="AP127" s="1156"/>
      <c r="AQ127" s="1156"/>
      <c r="AR127" s="1156"/>
      <c r="AS127" s="1156"/>
      <c r="AT127" s="1156"/>
      <c r="AU127" s="1156"/>
      <c r="AV127" s="1156"/>
      <c r="AW127" s="1156"/>
      <c r="AX127" s="1156"/>
      <c r="AY127" s="1156"/>
      <c r="AZ127" s="1156"/>
      <c r="BA127" s="1156"/>
    </row>
    <row r="128" spans="1:53" ht="12.75">
      <c r="A128" s="1190"/>
      <c r="B128" s="1187"/>
      <c r="C128" s="1187"/>
      <c r="D128" s="1187"/>
      <c r="E128" s="1187"/>
      <c r="F128" s="1187"/>
      <c r="G128" s="1187"/>
      <c r="H128" s="1187"/>
      <c r="I128" s="1189"/>
      <c r="J128" s="1189"/>
      <c r="K128" s="1189"/>
      <c r="L128" s="1189"/>
      <c r="M128" s="1189"/>
      <c r="N128" s="1189"/>
      <c r="O128" s="1189"/>
      <c r="P128" s="1189"/>
      <c r="Q128" s="1189"/>
      <c r="R128" s="1189"/>
      <c r="S128" s="1189"/>
      <c r="T128" s="1189"/>
      <c r="U128" s="1189"/>
      <c r="V128" s="1189"/>
      <c r="W128" s="1189"/>
      <c r="X128" s="1189"/>
      <c r="Y128" s="1189"/>
      <c r="Z128" s="1189"/>
      <c r="AA128" s="1156"/>
      <c r="AB128" s="1156"/>
      <c r="AC128" s="1156"/>
      <c r="AD128" s="1156"/>
      <c r="AE128" s="1156"/>
      <c r="AF128" s="1156"/>
      <c r="AG128" s="1156"/>
      <c r="AH128" s="1156"/>
      <c r="AI128" s="1156"/>
      <c r="AJ128" s="1156"/>
      <c r="AK128" s="1156"/>
      <c r="AL128" s="1156"/>
      <c r="AM128" s="1156"/>
      <c r="AN128" s="1156"/>
      <c r="AO128" s="1156"/>
      <c r="AP128" s="1156"/>
      <c r="AQ128" s="1156"/>
      <c r="AR128" s="1156"/>
      <c r="AS128" s="1156"/>
      <c r="AT128" s="1156"/>
      <c r="AU128" s="1156"/>
      <c r="AV128" s="1156"/>
      <c r="AW128" s="1156"/>
      <c r="AX128" s="1156"/>
      <c r="AY128" s="1156"/>
      <c r="AZ128" s="1156"/>
      <c r="BA128" s="1156"/>
    </row>
    <row r="129" spans="1:53" ht="12.75">
      <c r="A129" s="1187"/>
      <c r="B129" s="1190"/>
      <c r="C129" s="1190"/>
      <c r="D129" s="1190"/>
      <c r="E129" s="1191"/>
      <c r="F129" s="1191"/>
      <c r="G129" s="1189"/>
      <c r="H129" s="1189"/>
      <c r="I129" s="1189"/>
      <c r="J129" s="1189"/>
      <c r="K129" s="1189"/>
      <c r="L129" s="1189"/>
      <c r="M129" s="1189"/>
      <c r="N129" s="1189"/>
      <c r="O129" s="1189"/>
      <c r="P129" s="1189"/>
      <c r="Q129" s="1189"/>
      <c r="R129" s="1189"/>
      <c r="S129" s="1189"/>
      <c r="T129" s="1189"/>
      <c r="U129" s="1189"/>
      <c r="V129" s="1189"/>
      <c r="W129" s="1189"/>
      <c r="X129" s="1189"/>
      <c r="Y129" s="1189"/>
      <c r="Z129" s="1189"/>
      <c r="AA129" s="1156"/>
      <c r="AB129" s="1156"/>
      <c r="AC129" s="1156"/>
      <c r="AD129" s="1156"/>
      <c r="AE129" s="1156"/>
      <c r="AF129" s="1156"/>
      <c r="AG129" s="1156"/>
      <c r="AH129" s="1156"/>
      <c r="AI129" s="1156"/>
      <c r="AJ129" s="1156"/>
      <c r="AK129" s="1156"/>
      <c r="AL129" s="1156"/>
      <c r="AM129" s="1156"/>
      <c r="AN129" s="1156"/>
      <c r="AO129" s="1156"/>
      <c r="AP129" s="1156"/>
      <c r="AQ129" s="1156"/>
      <c r="AR129" s="1156"/>
      <c r="AS129" s="1156"/>
      <c r="AT129" s="1156"/>
      <c r="AU129" s="1156"/>
      <c r="AV129" s="1156"/>
      <c r="AW129" s="1156"/>
      <c r="AX129" s="1156"/>
      <c r="AY129" s="1156"/>
      <c r="AZ129" s="1156"/>
      <c r="BA129" s="1156"/>
    </row>
    <row r="130" spans="1:53" ht="12.75">
      <c r="A130" s="1156"/>
      <c r="B130" s="1156"/>
      <c r="C130" s="1191"/>
      <c r="D130" s="1191"/>
      <c r="E130" s="1191"/>
      <c r="F130" s="1191"/>
      <c r="G130" s="1190"/>
      <c r="H130" s="1190"/>
      <c r="I130" s="1189"/>
      <c r="J130" s="1189"/>
      <c r="K130" s="1189"/>
      <c r="L130" s="1189"/>
      <c r="M130" s="1189"/>
      <c r="N130" s="1189"/>
      <c r="O130" s="1189"/>
      <c r="P130" s="1189"/>
      <c r="Q130" s="1189"/>
      <c r="R130" s="1189"/>
      <c r="S130" s="1189"/>
      <c r="T130" s="1189"/>
      <c r="U130" s="1189"/>
      <c r="V130" s="1189"/>
      <c r="W130" s="1189"/>
      <c r="X130" s="1189"/>
      <c r="Y130" s="1189"/>
      <c r="Z130" s="1189"/>
      <c r="AA130" s="1156"/>
      <c r="AB130" s="1156"/>
      <c r="AC130" s="1156"/>
      <c r="AD130" s="1156"/>
      <c r="AE130" s="1156"/>
      <c r="AF130" s="1156"/>
      <c r="AG130" s="1156"/>
      <c r="AH130" s="1156"/>
      <c r="AI130" s="1156"/>
      <c r="AJ130" s="1156"/>
      <c r="AK130" s="1156"/>
      <c r="AL130" s="1156"/>
      <c r="AM130" s="1156"/>
      <c r="AN130" s="1156"/>
      <c r="AO130" s="1156"/>
      <c r="AP130" s="1156"/>
      <c r="AQ130" s="1156"/>
      <c r="AR130" s="1156"/>
      <c r="AS130" s="1156"/>
      <c r="AT130" s="1156"/>
      <c r="AU130" s="1156"/>
      <c r="AV130" s="1156"/>
      <c r="AW130" s="1156"/>
      <c r="AX130" s="1156"/>
      <c r="AY130" s="1156"/>
      <c r="AZ130" s="1156"/>
      <c r="BA130" s="1156"/>
    </row>
    <row r="131" spans="1:53" ht="12.75">
      <c r="A131" s="1156"/>
      <c r="B131" s="1156"/>
      <c r="C131" s="1191"/>
      <c r="D131" s="1191"/>
      <c r="E131" s="1191"/>
      <c r="F131" s="1191"/>
      <c r="G131" s="1191"/>
      <c r="H131" s="1191"/>
      <c r="I131" s="1189"/>
      <c r="J131" s="1189"/>
      <c r="K131" s="1189"/>
      <c r="L131" s="1189"/>
      <c r="M131" s="1189"/>
      <c r="N131" s="1189"/>
      <c r="O131" s="1189"/>
      <c r="P131" s="1189"/>
      <c r="Q131" s="1189"/>
      <c r="R131" s="1189"/>
      <c r="S131" s="1189"/>
      <c r="T131" s="1189"/>
      <c r="U131" s="1189"/>
      <c r="V131" s="1189"/>
      <c r="W131" s="1189"/>
      <c r="X131" s="1189"/>
      <c r="Y131" s="1189"/>
      <c r="Z131" s="1189"/>
      <c r="AA131" s="1156"/>
      <c r="AB131" s="1156"/>
      <c r="AC131" s="1156"/>
      <c r="AD131" s="1156"/>
      <c r="AE131" s="1156"/>
      <c r="AF131" s="1156"/>
      <c r="AG131" s="1156"/>
      <c r="AH131" s="1156"/>
      <c r="AI131" s="1156"/>
      <c r="AJ131" s="1156"/>
      <c r="AK131" s="1156"/>
      <c r="AL131" s="1156"/>
      <c r="AM131" s="1156"/>
      <c r="AN131" s="1156"/>
      <c r="AO131" s="1156"/>
      <c r="AP131" s="1156"/>
      <c r="AQ131" s="1156"/>
      <c r="AR131" s="1156"/>
      <c r="AS131" s="1156"/>
      <c r="AT131" s="1156"/>
      <c r="AU131" s="1156"/>
      <c r="AV131" s="1156"/>
      <c r="AW131" s="1156"/>
      <c r="AX131" s="1156"/>
      <c r="AY131" s="1156"/>
      <c r="AZ131" s="1156"/>
      <c r="BA131" s="1156"/>
    </row>
    <row r="132" spans="1:53" ht="12.75">
      <c r="A132" s="1156"/>
      <c r="B132" s="1156"/>
      <c r="C132" s="1191"/>
      <c r="D132" s="1191"/>
      <c r="E132" s="1191"/>
      <c r="F132" s="1191"/>
      <c r="G132" s="1191"/>
      <c r="H132" s="1191"/>
      <c r="I132" s="1189"/>
      <c r="J132" s="1189"/>
      <c r="K132" s="1189"/>
      <c r="L132" s="1189"/>
      <c r="M132" s="1189"/>
      <c r="N132" s="1189"/>
      <c r="O132" s="1189"/>
      <c r="P132" s="1189"/>
      <c r="Q132" s="1189"/>
      <c r="R132" s="1189"/>
      <c r="S132" s="1189"/>
      <c r="T132" s="1189"/>
      <c r="U132" s="1189"/>
      <c r="V132" s="1189"/>
      <c r="W132" s="1189"/>
      <c r="X132" s="1189"/>
      <c r="Y132" s="1189"/>
      <c r="Z132" s="1189"/>
      <c r="AA132" s="1156"/>
      <c r="AB132" s="1156"/>
      <c r="AC132" s="1156"/>
      <c r="AD132" s="1156"/>
      <c r="AE132" s="1156"/>
      <c r="AF132" s="1156"/>
      <c r="AG132" s="1156"/>
      <c r="AH132" s="1156"/>
      <c r="AI132" s="1156"/>
      <c r="AJ132" s="1156"/>
      <c r="AK132" s="1156"/>
      <c r="AL132" s="1156"/>
      <c r="AM132" s="1156"/>
      <c r="AN132" s="1156"/>
      <c r="AO132" s="1156"/>
      <c r="AP132" s="1156"/>
      <c r="AQ132" s="1156"/>
      <c r="AR132" s="1156"/>
      <c r="AS132" s="1156"/>
      <c r="AT132" s="1156"/>
      <c r="AU132" s="1156"/>
      <c r="AV132" s="1156"/>
      <c r="AW132" s="1156"/>
      <c r="AX132" s="1156"/>
      <c r="AY132" s="1156"/>
      <c r="AZ132" s="1156"/>
      <c r="BA132" s="1156"/>
    </row>
    <row r="133" spans="1:53" ht="12.75">
      <c r="A133" s="1156"/>
      <c r="B133" s="1156"/>
      <c r="C133" s="1156"/>
      <c r="D133" s="1156"/>
      <c r="E133" s="1156"/>
      <c r="F133" s="1156"/>
      <c r="G133" s="1156"/>
      <c r="H133" s="1156"/>
      <c r="I133" s="1189"/>
      <c r="J133" s="1189"/>
      <c r="K133" s="1189"/>
      <c r="L133" s="1189"/>
      <c r="M133" s="1189"/>
      <c r="N133" s="1189"/>
      <c r="O133" s="1189"/>
      <c r="P133" s="1189"/>
      <c r="Q133" s="1189"/>
      <c r="R133" s="1189"/>
      <c r="S133" s="1189"/>
      <c r="T133" s="1189"/>
      <c r="U133" s="1189"/>
      <c r="V133" s="1189"/>
      <c r="W133" s="1189"/>
      <c r="X133" s="1189"/>
      <c r="Y133" s="1189"/>
      <c r="Z133" s="1189"/>
      <c r="AA133" s="1156"/>
      <c r="AB133" s="1156"/>
      <c r="AC133" s="1156"/>
      <c r="AD133" s="1156"/>
      <c r="AE133" s="1156"/>
      <c r="AF133" s="1156"/>
      <c r="AG133" s="1156"/>
      <c r="AH133" s="1156"/>
      <c r="AI133" s="1156"/>
      <c r="AJ133" s="1156"/>
      <c r="AK133" s="1156"/>
      <c r="AL133" s="1156"/>
      <c r="AM133" s="1156"/>
      <c r="AN133" s="1156"/>
      <c r="AO133" s="1156"/>
      <c r="AP133" s="1156"/>
      <c r="AQ133" s="1156"/>
      <c r="AR133" s="1156"/>
      <c r="AS133" s="1156"/>
      <c r="AT133" s="1156"/>
      <c r="AU133" s="1156"/>
      <c r="AV133" s="1156"/>
      <c r="AW133" s="1156"/>
      <c r="AX133" s="1156"/>
      <c r="AY133" s="1156"/>
      <c r="AZ133" s="1156"/>
      <c r="BA133" s="1156"/>
    </row>
    <row r="134" spans="1:53" ht="12.75">
      <c r="A134" s="1156"/>
      <c r="B134" s="1156"/>
      <c r="C134" s="1156"/>
      <c r="D134" s="1156"/>
      <c r="E134" s="1156"/>
      <c r="F134" s="1156"/>
      <c r="G134" s="1156"/>
      <c r="H134" s="1156"/>
      <c r="I134" s="1189"/>
      <c r="J134" s="1189"/>
      <c r="K134" s="1189"/>
      <c r="L134" s="1189"/>
      <c r="M134" s="1189"/>
      <c r="N134" s="1189"/>
      <c r="O134" s="1189"/>
      <c r="P134" s="1189"/>
      <c r="Q134" s="1189"/>
      <c r="R134" s="1189"/>
      <c r="S134" s="1189"/>
      <c r="T134" s="1189"/>
      <c r="U134" s="1189"/>
      <c r="V134" s="1189"/>
      <c r="W134" s="1189"/>
      <c r="X134" s="1189"/>
      <c r="Y134" s="1189"/>
      <c r="Z134" s="1189"/>
      <c r="AA134" s="1156"/>
      <c r="AB134" s="1156"/>
      <c r="AC134" s="1156"/>
      <c r="AD134" s="1156"/>
      <c r="AE134" s="1156"/>
      <c r="AF134" s="1156"/>
      <c r="AG134" s="1156"/>
      <c r="AH134" s="1156"/>
      <c r="AI134" s="1156"/>
      <c r="AJ134" s="1156"/>
      <c r="AK134" s="1156"/>
      <c r="AL134" s="1156"/>
      <c r="AM134" s="1156"/>
      <c r="AN134" s="1156"/>
      <c r="AO134" s="1156"/>
      <c r="AP134" s="1156"/>
      <c r="AQ134" s="1156"/>
      <c r="AR134" s="1156"/>
      <c r="AS134" s="1156"/>
      <c r="AT134" s="1156"/>
      <c r="AU134" s="1156"/>
      <c r="AV134" s="1156"/>
      <c r="AW134" s="1156"/>
      <c r="AX134" s="1156"/>
      <c r="AY134" s="1156"/>
      <c r="AZ134" s="1156"/>
      <c r="BA134" s="1156"/>
    </row>
    <row r="135" spans="1:53" ht="12.75">
      <c r="A135" s="1156"/>
      <c r="B135" s="1156"/>
      <c r="C135" s="1156"/>
      <c r="D135" s="1156"/>
      <c r="E135" s="1156"/>
      <c r="F135" s="1156"/>
      <c r="G135" s="1156"/>
      <c r="H135" s="1156"/>
      <c r="I135" s="1189"/>
      <c r="J135" s="1189"/>
      <c r="K135" s="1189"/>
      <c r="L135" s="1189"/>
      <c r="M135" s="1189"/>
      <c r="N135" s="1189"/>
      <c r="O135" s="1189"/>
      <c r="P135" s="1189"/>
      <c r="Q135" s="1189"/>
      <c r="R135" s="1189"/>
      <c r="S135" s="1189"/>
      <c r="T135" s="1189"/>
      <c r="U135" s="1189"/>
      <c r="V135" s="1189"/>
      <c r="W135" s="1189"/>
      <c r="X135" s="1189"/>
      <c r="Y135" s="1189"/>
      <c r="Z135" s="1189"/>
      <c r="AA135" s="1156"/>
      <c r="AB135" s="1156"/>
      <c r="AC135" s="1156"/>
      <c r="AD135" s="1156"/>
      <c r="AE135" s="1156"/>
      <c r="AF135" s="1156"/>
      <c r="AG135" s="1156"/>
      <c r="AH135" s="1156"/>
      <c r="AI135" s="1156"/>
      <c r="AJ135" s="1156"/>
      <c r="AK135" s="1156"/>
      <c r="AL135" s="1156"/>
      <c r="AM135" s="1156"/>
      <c r="AN135" s="1156"/>
      <c r="AO135" s="1156"/>
      <c r="AP135" s="1156"/>
      <c r="AQ135" s="1156"/>
      <c r="AR135" s="1156"/>
      <c r="AS135" s="1156"/>
      <c r="AT135" s="1156"/>
      <c r="AU135" s="1156"/>
      <c r="AV135" s="1156"/>
      <c r="AW135" s="1156"/>
      <c r="AX135" s="1156"/>
      <c r="AY135" s="1156"/>
      <c r="AZ135" s="1156"/>
      <c r="BA135" s="1156"/>
    </row>
    <row r="136" spans="1:53" ht="12.75">
      <c r="A136" s="1156"/>
      <c r="B136" s="1156"/>
      <c r="C136" s="1156"/>
      <c r="D136" s="1156"/>
      <c r="E136" s="1156"/>
      <c r="F136" s="1156"/>
      <c r="G136" s="1156"/>
      <c r="H136" s="1156"/>
      <c r="I136" s="1189"/>
      <c r="J136" s="1189"/>
      <c r="K136" s="1189"/>
      <c r="L136" s="1189"/>
      <c r="M136" s="1189"/>
      <c r="N136" s="1189"/>
      <c r="O136" s="1189"/>
      <c r="P136" s="1189"/>
      <c r="Q136" s="1189"/>
      <c r="R136" s="1189"/>
      <c r="S136" s="1189"/>
      <c r="T136" s="1189"/>
      <c r="U136" s="1189"/>
      <c r="V136" s="1189"/>
      <c r="W136" s="1189"/>
      <c r="X136" s="1189"/>
      <c r="Y136" s="1189"/>
      <c r="Z136" s="1189"/>
      <c r="AA136" s="1156"/>
      <c r="AB136" s="1156"/>
      <c r="AC136" s="1156"/>
      <c r="AD136" s="1156"/>
      <c r="AE136" s="1156"/>
      <c r="AF136" s="1156"/>
      <c r="AG136" s="1156"/>
      <c r="AH136" s="1156"/>
      <c r="AI136" s="1156"/>
      <c r="AJ136" s="1156"/>
      <c r="AK136" s="1156"/>
      <c r="AL136" s="1156"/>
      <c r="AM136" s="1156"/>
      <c r="AN136" s="1156"/>
      <c r="AO136" s="1156"/>
      <c r="AP136" s="1156"/>
      <c r="AQ136" s="1156"/>
      <c r="AR136" s="1156"/>
      <c r="AS136" s="1156"/>
      <c r="AT136" s="1156"/>
      <c r="AU136" s="1156"/>
      <c r="AV136" s="1156"/>
      <c r="AW136" s="1156"/>
      <c r="AX136" s="1156"/>
      <c r="AY136" s="1156"/>
      <c r="AZ136" s="1156"/>
      <c r="BA136" s="1156"/>
    </row>
    <row r="137" spans="1:53" ht="12.75">
      <c r="A137" s="1156"/>
      <c r="B137" s="1156"/>
      <c r="C137" s="1156"/>
      <c r="D137" s="1156"/>
      <c r="E137" s="1156"/>
      <c r="F137" s="1156"/>
      <c r="G137" s="1156"/>
      <c r="H137" s="1156"/>
      <c r="I137" s="1189"/>
      <c r="J137" s="1189"/>
      <c r="K137" s="1189"/>
      <c r="L137" s="1189"/>
      <c r="M137" s="1189"/>
      <c r="N137" s="1189"/>
      <c r="O137" s="1189"/>
      <c r="P137" s="1189"/>
      <c r="Q137" s="1189"/>
      <c r="R137" s="1189"/>
      <c r="S137" s="1189"/>
      <c r="T137" s="1189"/>
      <c r="U137" s="1189"/>
      <c r="V137" s="1189"/>
      <c r="W137" s="1189"/>
      <c r="X137" s="1189"/>
      <c r="Y137" s="1189"/>
      <c r="Z137" s="1189"/>
      <c r="AA137" s="1156"/>
      <c r="AB137" s="1156"/>
      <c r="AC137" s="1156"/>
      <c r="AD137" s="1156"/>
      <c r="AE137" s="1156"/>
      <c r="AF137" s="1156"/>
      <c r="AG137" s="1156"/>
      <c r="AH137" s="1156"/>
      <c r="AI137" s="1156"/>
      <c r="AJ137" s="1156"/>
      <c r="AK137" s="1156"/>
      <c r="AL137" s="1156"/>
      <c r="AM137" s="1156"/>
      <c r="AN137" s="1156"/>
      <c r="AO137" s="1156"/>
      <c r="AP137" s="1156"/>
      <c r="AQ137" s="1156"/>
      <c r="AR137" s="1156"/>
      <c r="AS137" s="1156"/>
      <c r="AT137" s="1156"/>
      <c r="AU137" s="1156"/>
      <c r="AV137" s="1156"/>
      <c r="AW137" s="1156"/>
      <c r="AX137" s="1156"/>
      <c r="AY137" s="1156"/>
      <c r="AZ137" s="1156"/>
      <c r="BA137" s="1156"/>
    </row>
    <row r="138" spans="1:53" ht="12.75">
      <c r="A138" s="1156"/>
      <c r="B138" s="1156"/>
      <c r="C138" s="1156"/>
      <c r="D138" s="1156"/>
      <c r="E138" s="1156"/>
      <c r="F138" s="1156"/>
      <c r="G138" s="1156"/>
      <c r="H138" s="1156"/>
      <c r="I138" s="1189"/>
      <c r="J138" s="1189"/>
      <c r="K138" s="1189"/>
      <c r="L138" s="1189"/>
      <c r="M138" s="1189"/>
      <c r="N138" s="1189"/>
      <c r="O138" s="1189"/>
      <c r="P138" s="1189"/>
      <c r="Q138" s="1189"/>
      <c r="R138" s="1189"/>
      <c r="S138" s="1189"/>
      <c r="T138" s="1189"/>
      <c r="U138" s="1189"/>
      <c r="V138" s="1189"/>
      <c r="W138" s="1189"/>
      <c r="X138" s="1189"/>
      <c r="Y138" s="1189"/>
      <c r="Z138" s="1189"/>
      <c r="AA138" s="1156"/>
      <c r="AB138" s="1156"/>
      <c r="AC138" s="1156"/>
      <c r="AD138" s="1156"/>
      <c r="AE138" s="1156"/>
      <c r="AF138" s="1156"/>
      <c r="AG138" s="1156"/>
      <c r="AH138" s="1156"/>
      <c r="AI138" s="1156"/>
      <c r="AJ138" s="1156"/>
      <c r="AK138" s="1156"/>
      <c r="AL138" s="1156"/>
      <c r="AM138" s="1156"/>
      <c r="AN138" s="1156"/>
      <c r="AO138" s="1156"/>
      <c r="AP138" s="1156"/>
      <c r="AQ138" s="1156"/>
      <c r="AR138" s="1156"/>
      <c r="AS138" s="1156"/>
      <c r="AT138" s="1156"/>
      <c r="AU138" s="1156"/>
      <c r="AV138" s="1156"/>
      <c r="AW138" s="1156"/>
      <c r="AX138" s="1156"/>
      <c r="AY138" s="1156"/>
      <c r="AZ138" s="1156"/>
      <c r="BA138" s="1156"/>
    </row>
    <row r="139" spans="1:53" ht="12.75">
      <c r="A139" s="1156"/>
      <c r="B139" s="1156"/>
      <c r="C139" s="1156"/>
      <c r="D139" s="1156"/>
      <c r="E139" s="1156"/>
      <c r="F139" s="1156"/>
      <c r="G139" s="1156"/>
      <c r="H139" s="1156"/>
      <c r="I139" s="1189"/>
      <c r="J139" s="1189"/>
      <c r="K139" s="1189"/>
      <c r="L139" s="1189"/>
      <c r="M139" s="1189"/>
      <c r="N139" s="1189"/>
      <c r="O139" s="1189"/>
      <c r="P139" s="1189"/>
      <c r="Q139" s="1189"/>
      <c r="R139" s="1189"/>
      <c r="S139" s="1189"/>
      <c r="T139" s="1189"/>
      <c r="U139" s="1189"/>
      <c r="V139" s="1189"/>
      <c r="W139" s="1189"/>
      <c r="X139" s="1189"/>
      <c r="Y139" s="1189"/>
      <c r="Z139" s="1189"/>
      <c r="AA139" s="1156"/>
      <c r="AB139" s="1156"/>
      <c r="AC139" s="1156"/>
      <c r="AD139" s="1156"/>
      <c r="AE139" s="1156"/>
      <c r="AF139" s="1156"/>
      <c r="AG139" s="1156"/>
      <c r="AH139" s="1156"/>
      <c r="AI139" s="1156"/>
      <c r="AJ139" s="1156"/>
      <c r="AK139" s="1156"/>
      <c r="AL139" s="1156"/>
      <c r="AM139" s="1156"/>
      <c r="AN139" s="1156"/>
      <c r="AO139" s="1156"/>
      <c r="AP139" s="1156"/>
      <c r="AQ139" s="1156"/>
      <c r="AR139" s="1156"/>
      <c r="AS139" s="1156"/>
      <c r="AT139" s="1156"/>
      <c r="AU139" s="1156"/>
      <c r="AV139" s="1156"/>
      <c r="AW139" s="1156"/>
      <c r="AX139" s="1156"/>
      <c r="AY139" s="1156"/>
      <c r="AZ139" s="1156"/>
      <c r="BA139" s="1156"/>
    </row>
    <row r="140" spans="1:53" ht="12.75">
      <c r="A140" s="1156"/>
      <c r="B140" s="1156"/>
      <c r="C140" s="1156"/>
      <c r="D140" s="1156"/>
      <c r="E140" s="1156"/>
      <c r="F140" s="1156"/>
      <c r="G140" s="1156"/>
      <c r="H140" s="1156"/>
      <c r="I140" s="1189"/>
      <c r="J140" s="1189"/>
      <c r="K140" s="1189"/>
      <c r="L140" s="1189"/>
      <c r="M140" s="1189"/>
      <c r="N140" s="1189"/>
      <c r="O140" s="1189"/>
      <c r="P140" s="1189"/>
      <c r="Q140" s="1189"/>
      <c r="R140" s="1189"/>
      <c r="S140" s="1189"/>
      <c r="T140" s="1189"/>
      <c r="U140" s="1189"/>
      <c r="V140" s="1189"/>
      <c r="W140" s="1189"/>
      <c r="X140" s="1189"/>
      <c r="Y140" s="1189"/>
      <c r="Z140" s="1189"/>
      <c r="AA140" s="1156"/>
      <c r="AB140" s="1156"/>
      <c r="AC140" s="1156"/>
      <c r="AD140" s="1156"/>
      <c r="AE140" s="1156"/>
      <c r="AF140" s="1156"/>
      <c r="AG140" s="1156"/>
      <c r="AH140" s="1156"/>
      <c r="AI140" s="1156"/>
      <c r="AJ140" s="1156"/>
      <c r="AK140" s="1156"/>
      <c r="AL140" s="1156"/>
      <c r="AM140" s="1156"/>
      <c r="AN140" s="1156"/>
      <c r="AO140" s="1156"/>
      <c r="AP140" s="1156"/>
      <c r="AQ140" s="1156"/>
      <c r="AR140" s="1156"/>
      <c r="AS140" s="1156"/>
      <c r="AT140" s="1156"/>
      <c r="AU140" s="1156"/>
      <c r="AV140" s="1156"/>
      <c r="AW140" s="1156"/>
      <c r="AX140" s="1156"/>
      <c r="AY140" s="1156"/>
      <c r="AZ140" s="1156"/>
      <c r="BA140" s="1156"/>
    </row>
    <row r="141" spans="1:53" ht="12.75">
      <c r="A141" s="1156"/>
      <c r="B141" s="1156"/>
      <c r="C141" s="1156"/>
      <c r="D141" s="1156"/>
      <c r="E141" s="1156"/>
      <c r="F141" s="1156"/>
      <c r="G141" s="1156"/>
      <c r="H141" s="1156"/>
      <c r="I141" s="1189"/>
      <c r="J141" s="1189"/>
      <c r="K141" s="1189"/>
      <c r="L141" s="1189"/>
      <c r="M141" s="1189"/>
      <c r="N141" s="1189"/>
      <c r="O141" s="1189"/>
      <c r="P141" s="1189"/>
      <c r="Q141" s="1189"/>
      <c r="R141" s="1189"/>
      <c r="S141" s="1189"/>
      <c r="T141" s="1189"/>
      <c r="U141" s="1189"/>
      <c r="V141" s="1189"/>
      <c r="W141" s="1189"/>
      <c r="X141" s="1189"/>
      <c r="Y141" s="1189"/>
      <c r="Z141" s="1189"/>
      <c r="AA141" s="1156"/>
      <c r="AB141" s="1156"/>
      <c r="AC141" s="1156"/>
      <c r="AD141" s="1156"/>
      <c r="AE141" s="1156"/>
      <c r="AF141" s="1156"/>
      <c r="AG141" s="1156"/>
      <c r="AH141" s="1156"/>
      <c r="AI141" s="1156"/>
      <c r="AJ141" s="1156"/>
      <c r="AK141" s="1156"/>
      <c r="AL141" s="1156"/>
      <c r="AM141" s="1156"/>
      <c r="AN141" s="1156"/>
      <c r="AO141" s="1156"/>
      <c r="AP141" s="1156"/>
      <c r="AQ141" s="1156"/>
      <c r="AR141" s="1156"/>
      <c r="AS141" s="1156"/>
      <c r="AT141" s="1156"/>
      <c r="AU141" s="1156"/>
      <c r="AV141" s="1156"/>
      <c r="AW141" s="1156"/>
      <c r="AX141" s="1156"/>
      <c r="AY141" s="1156"/>
      <c r="AZ141" s="1156"/>
      <c r="BA141" s="1156"/>
    </row>
    <row r="142" spans="1:53" ht="12.75">
      <c r="A142" s="1156"/>
      <c r="B142" s="1156"/>
      <c r="C142" s="1156"/>
      <c r="D142" s="1156"/>
      <c r="E142" s="1156"/>
      <c r="F142" s="1156"/>
      <c r="G142" s="1156"/>
      <c r="H142" s="1156"/>
      <c r="I142" s="1189"/>
      <c r="J142" s="1189"/>
      <c r="K142" s="1189"/>
      <c r="L142" s="1189"/>
      <c r="M142" s="1189"/>
      <c r="N142" s="1189"/>
      <c r="O142" s="1189"/>
      <c r="P142" s="1189"/>
      <c r="Q142" s="1189"/>
      <c r="R142" s="1189"/>
      <c r="S142" s="1189"/>
      <c r="T142" s="1189"/>
      <c r="U142" s="1189"/>
      <c r="V142" s="1189"/>
      <c r="W142" s="1189"/>
      <c r="X142" s="1189"/>
      <c r="Y142" s="1189"/>
      <c r="Z142" s="1189"/>
      <c r="AA142" s="1156"/>
      <c r="AB142" s="1156"/>
      <c r="AC142" s="1156"/>
      <c r="AD142" s="1156"/>
      <c r="AE142" s="1156"/>
      <c r="AF142" s="1156"/>
      <c r="AG142" s="1156"/>
      <c r="AH142" s="1156"/>
      <c r="AI142" s="1156"/>
      <c r="AJ142" s="1156"/>
      <c r="AK142" s="1156"/>
      <c r="AL142" s="1156"/>
      <c r="AM142" s="1156"/>
      <c r="AN142" s="1156"/>
      <c r="AO142" s="1156"/>
      <c r="AP142" s="1156"/>
      <c r="AQ142" s="1156"/>
      <c r="AR142" s="1156"/>
      <c r="AS142" s="1156"/>
      <c r="AT142" s="1156"/>
      <c r="AU142" s="1156"/>
      <c r="AV142" s="1156"/>
      <c r="AW142" s="1156"/>
      <c r="AX142" s="1156"/>
      <c r="AY142" s="1156"/>
      <c r="AZ142" s="1156"/>
      <c r="BA142" s="1156"/>
    </row>
    <row r="143" spans="1:53" ht="12.75">
      <c r="A143" s="1156"/>
      <c r="B143" s="1156"/>
      <c r="C143" s="1156"/>
      <c r="D143" s="1156"/>
      <c r="E143" s="1156"/>
      <c r="F143" s="1156"/>
      <c r="G143" s="1156"/>
      <c r="H143" s="1156"/>
      <c r="I143" s="1189"/>
      <c r="J143" s="1189"/>
      <c r="K143" s="1189"/>
      <c r="L143" s="1189"/>
      <c r="M143" s="1189"/>
      <c r="N143" s="1189"/>
      <c r="O143" s="1189"/>
      <c r="P143" s="1189"/>
      <c r="Q143" s="1189"/>
      <c r="R143" s="1189"/>
      <c r="S143" s="1189"/>
      <c r="T143" s="1189"/>
      <c r="U143" s="1189"/>
      <c r="V143" s="1189"/>
      <c r="W143" s="1189"/>
      <c r="X143" s="1189"/>
      <c r="Y143" s="1189"/>
      <c r="Z143" s="1189"/>
      <c r="AA143" s="1156"/>
      <c r="AB143" s="1156"/>
      <c r="AC143" s="1156"/>
      <c r="AD143" s="1156"/>
      <c r="AE143" s="1156"/>
      <c r="AF143" s="1156"/>
      <c r="AG143" s="1156"/>
      <c r="AH143" s="1156"/>
      <c r="AI143" s="1156"/>
      <c r="AJ143" s="1156"/>
      <c r="AK143" s="1156"/>
      <c r="AL143" s="1156"/>
      <c r="AM143" s="1156"/>
      <c r="AN143" s="1156"/>
      <c r="AO143" s="1156"/>
      <c r="AP143" s="1156"/>
      <c r="AQ143" s="1156"/>
      <c r="AR143" s="1156"/>
      <c r="AS143" s="1156"/>
      <c r="AT143" s="1156"/>
      <c r="AU143" s="1156"/>
      <c r="AV143" s="1156"/>
      <c r="AW143" s="1156"/>
      <c r="AX143" s="1156"/>
      <c r="AY143" s="1156"/>
      <c r="AZ143" s="1156"/>
      <c r="BA143" s="1156"/>
    </row>
    <row r="144" spans="1:53" ht="12.75">
      <c r="A144" s="1156"/>
      <c r="B144" s="1156"/>
      <c r="C144" s="1156"/>
      <c r="D144" s="1156"/>
      <c r="E144" s="1156"/>
      <c r="F144" s="1156"/>
      <c r="G144" s="1156"/>
      <c r="H144" s="1156"/>
      <c r="I144" s="1189"/>
      <c r="J144" s="1189"/>
      <c r="K144" s="1189"/>
      <c r="L144" s="1189"/>
      <c r="M144" s="1189"/>
      <c r="N144" s="1189"/>
      <c r="O144" s="1189"/>
      <c r="P144" s="1189"/>
      <c r="Q144" s="1189"/>
      <c r="R144" s="1189"/>
      <c r="S144" s="1189"/>
      <c r="T144" s="1189"/>
      <c r="U144" s="1189"/>
      <c r="V144" s="1189"/>
      <c r="W144" s="1189"/>
      <c r="X144" s="1189"/>
      <c r="Y144" s="1189"/>
      <c r="Z144" s="1189"/>
      <c r="AA144" s="1156"/>
      <c r="AB144" s="1156"/>
      <c r="AC144" s="1156"/>
      <c r="AD144" s="1156"/>
      <c r="AE144" s="1156"/>
      <c r="AF144" s="1156"/>
      <c r="AG144" s="1156"/>
      <c r="AH144" s="1156"/>
      <c r="AI144" s="1156"/>
      <c r="AJ144" s="1156"/>
      <c r="AK144" s="1156"/>
      <c r="AL144" s="1156"/>
      <c r="AM144" s="1156"/>
      <c r="AN144" s="1156"/>
      <c r="AO144" s="1156"/>
      <c r="AP144" s="1156"/>
      <c r="AQ144" s="1156"/>
      <c r="AR144" s="1156"/>
      <c r="AS144" s="1156"/>
      <c r="AT144" s="1156"/>
      <c r="AU144" s="1156"/>
      <c r="AV144" s="1156"/>
      <c r="AW144" s="1156"/>
      <c r="AX144" s="1156"/>
      <c r="AY144" s="1156"/>
      <c r="AZ144" s="1156"/>
      <c r="BA144" s="1156"/>
    </row>
    <row r="145" spans="1:53" ht="12.75">
      <c r="A145" s="1156"/>
      <c r="B145" s="1156"/>
      <c r="C145" s="1156"/>
      <c r="D145" s="1156"/>
      <c r="E145" s="1156"/>
      <c r="F145" s="1156"/>
      <c r="G145" s="1156"/>
      <c r="H145" s="1156"/>
      <c r="I145" s="1189"/>
      <c r="J145" s="1189"/>
      <c r="K145" s="1189"/>
      <c r="L145" s="1189"/>
      <c r="M145" s="1189"/>
      <c r="N145" s="1189"/>
      <c r="O145" s="1189"/>
      <c r="P145" s="1189"/>
      <c r="Q145" s="1189"/>
      <c r="R145" s="1189"/>
      <c r="S145" s="1189"/>
      <c r="T145" s="1189"/>
      <c r="U145" s="1189"/>
      <c r="V145" s="1189"/>
      <c r="W145" s="1189"/>
      <c r="X145" s="1189"/>
      <c r="Y145" s="1189"/>
      <c r="Z145" s="1189"/>
      <c r="AA145" s="1156"/>
      <c r="AB145" s="1156"/>
      <c r="AC145" s="1156"/>
      <c r="AD145" s="1156"/>
      <c r="AE145" s="1156"/>
      <c r="AF145" s="1156"/>
      <c r="AG145" s="1156"/>
      <c r="AH145" s="1156"/>
      <c r="AI145" s="1156"/>
      <c r="AJ145" s="1156"/>
      <c r="AK145" s="1156"/>
      <c r="AL145" s="1156"/>
      <c r="AM145" s="1156"/>
      <c r="AN145" s="1156"/>
      <c r="AO145" s="1156"/>
      <c r="AP145" s="1156"/>
      <c r="AQ145" s="1156"/>
      <c r="AR145" s="1156"/>
      <c r="AS145" s="1156"/>
      <c r="AT145" s="1156"/>
      <c r="AU145" s="1156"/>
      <c r="AV145" s="1156"/>
      <c r="AW145" s="1156"/>
      <c r="AX145" s="1156"/>
      <c r="AY145" s="1156"/>
      <c r="AZ145" s="1156"/>
      <c r="BA145" s="1156"/>
    </row>
    <row r="146" spans="1:53" ht="12.75">
      <c r="A146" s="1156"/>
      <c r="B146" s="1156"/>
      <c r="C146" s="1156"/>
      <c r="D146" s="1156"/>
      <c r="E146" s="1156"/>
      <c r="F146" s="1156"/>
      <c r="G146" s="1156"/>
      <c r="H146" s="1156"/>
      <c r="I146" s="1189"/>
      <c r="J146" s="1189"/>
      <c r="K146" s="1189"/>
      <c r="L146" s="1189"/>
      <c r="M146" s="1189"/>
      <c r="N146" s="1189"/>
      <c r="O146" s="1189"/>
      <c r="P146" s="1189"/>
      <c r="Q146" s="1189"/>
      <c r="R146" s="1189"/>
      <c r="S146" s="1189"/>
      <c r="T146" s="1189"/>
      <c r="U146" s="1189"/>
      <c r="V146" s="1189"/>
      <c r="W146" s="1189"/>
      <c r="X146" s="1189"/>
      <c r="Y146" s="1189"/>
      <c r="Z146" s="1189"/>
      <c r="AA146" s="1156"/>
      <c r="AB146" s="1156"/>
      <c r="AC146" s="1156"/>
      <c r="AD146" s="1156"/>
      <c r="AE146" s="1156"/>
      <c r="AF146" s="1156"/>
      <c r="AG146" s="1156"/>
      <c r="AH146" s="1156"/>
      <c r="AI146" s="1156"/>
      <c r="AJ146" s="1156"/>
      <c r="AK146" s="1156"/>
      <c r="AL146" s="1156"/>
      <c r="AM146" s="1156"/>
      <c r="AN146" s="1156"/>
      <c r="AO146" s="1156"/>
      <c r="AP146" s="1156"/>
      <c r="AQ146" s="1156"/>
      <c r="AR146" s="1156"/>
      <c r="AS146" s="1156"/>
      <c r="AT146" s="1156"/>
      <c r="AU146" s="1156"/>
      <c r="AV146" s="1156"/>
      <c r="AW146" s="1156"/>
      <c r="AX146" s="1156"/>
      <c r="AY146" s="1156"/>
      <c r="AZ146" s="1156"/>
      <c r="BA146" s="1156"/>
    </row>
    <row r="147" spans="1:53" ht="12.75">
      <c r="A147" s="1156"/>
      <c r="B147" s="1156"/>
      <c r="C147" s="1156"/>
      <c r="D147" s="1156"/>
      <c r="E147" s="1156"/>
      <c r="F147" s="1156"/>
      <c r="G147" s="1156"/>
      <c r="H147" s="1156"/>
      <c r="I147" s="1189"/>
      <c r="J147" s="1189"/>
      <c r="K147" s="1189"/>
      <c r="L147" s="1189"/>
      <c r="M147" s="1189"/>
      <c r="N147" s="1189"/>
      <c r="O147" s="1189"/>
      <c r="P147" s="1189"/>
      <c r="Q147" s="1189"/>
      <c r="R147" s="1189"/>
      <c r="S147" s="1189"/>
      <c r="T147" s="1189"/>
      <c r="U147" s="1189"/>
      <c r="V147" s="1189"/>
      <c r="W147" s="1189"/>
      <c r="X147" s="1189"/>
      <c r="Y147" s="1189"/>
      <c r="Z147" s="1189"/>
      <c r="AA147" s="1156"/>
      <c r="AB147" s="1156"/>
      <c r="AC147" s="1156"/>
      <c r="AD147" s="1156"/>
      <c r="AE147" s="1156"/>
      <c r="AF147" s="1156"/>
      <c r="AG147" s="1156"/>
      <c r="AH147" s="1156"/>
      <c r="AI147" s="1156"/>
      <c r="AJ147" s="1156"/>
      <c r="AK147" s="1156"/>
      <c r="AL147" s="1156"/>
      <c r="AM147" s="1156"/>
      <c r="AN147" s="1156"/>
      <c r="AO147" s="1156"/>
      <c r="AP147" s="1156"/>
      <c r="AQ147" s="1156"/>
      <c r="AR147" s="1156"/>
      <c r="AS147" s="1156"/>
      <c r="AT147" s="1156"/>
      <c r="AU147" s="1156"/>
      <c r="AV147" s="1156"/>
      <c r="AW147" s="1156"/>
      <c r="AX147" s="1156"/>
      <c r="AY147" s="1156"/>
      <c r="AZ147" s="1156"/>
      <c r="BA147" s="1156"/>
    </row>
    <row r="148" spans="1:53" ht="12.75">
      <c r="A148" s="1156"/>
      <c r="B148" s="1156"/>
      <c r="C148" s="1156"/>
      <c r="D148" s="1156"/>
      <c r="E148" s="1156"/>
      <c r="F148" s="1156"/>
      <c r="G148" s="1156"/>
      <c r="H148" s="1156"/>
      <c r="I148" s="1189"/>
      <c r="J148" s="1189"/>
      <c r="K148" s="1189"/>
      <c r="L148" s="1189"/>
      <c r="M148" s="1189"/>
      <c r="N148" s="1189"/>
      <c r="O148" s="1189"/>
      <c r="P148" s="1189"/>
      <c r="Q148" s="1189"/>
      <c r="R148" s="1189"/>
      <c r="S148" s="1189"/>
      <c r="T148" s="1189"/>
      <c r="U148" s="1189"/>
      <c r="V148" s="1189"/>
      <c r="W148" s="1189"/>
      <c r="X148" s="1189"/>
      <c r="Y148" s="1189"/>
      <c r="Z148" s="1189"/>
      <c r="AA148" s="1156"/>
      <c r="AB148" s="1156"/>
      <c r="AC148" s="1156"/>
      <c r="AD148" s="1156"/>
      <c r="AE148" s="1156"/>
      <c r="AF148" s="1156"/>
      <c r="AG148" s="1156"/>
      <c r="AH148" s="1156"/>
      <c r="AI148" s="1156"/>
      <c r="AJ148" s="1156"/>
      <c r="AK148" s="1156"/>
      <c r="AL148" s="1156"/>
      <c r="AM148" s="1156"/>
      <c r="AN148" s="1156"/>
      <c r="AO148" s="1156"/>
      <c r="AP148" s="1156"/>
      <c r="AQ148" s="1156"/>
      <c r="AR148" s="1156"/>
      <c r="AS148" s="1156"/>
      <c r="AT148" s="1156"/>
      <c r="AU148" s="1156"/>
      <c r="AV148" s="1156"/>
      <c r="AW148" s="1156"/>
      <c r="AX148" s="1156"/>
      <c r="AY148" s="1156"/>
      <c r="AZ148" s="1156"/>
      <c r="BA148" s="1156"/>
    </row>
    <row r="149" spans="1:53" ht="12.75">
      <c r="A149" s="1156"/>
      <c r="B149" s="1156"/>
      <c r="C149" s="1156"/>
      <c r="D149" s="1156"/>
      <c r="E149" s="1156"/>
      <c r="F149" s="1156"/>
      <c r="G149" s="1156"/>
      <c r="H149" s="1156"/>
      <c r="I149" s="1189"/>
      <c r="J149" s="1189"/>
      <c r="K149" s="1189"/>
      <c r="L149" s="1189"/>
      <c r="M149" s="1189"/>
      <c r="N149" s="1189"/>
      <c r="O149" s="1189"/>
      <c r="P149" s="1189"/>
      <c r="Q149" s="1189"/>
      <c r="R149" s="1189"/>
      <c r="S149" s="1189"/>
      <c r="T149" s="1189"/>
      <c r="U149" s="1189"/>
      <c r="V149" s="1189"/>
      <c r="W149" s="1189"/>
      <c r="X149" s="1189"/>
      <c r="Y149" s="1189"/>
      <c r="Z149" s="1189"/>
      <c r="AA149" s="1156"/>
      <c r="AB149" s="1156"/>
      <c r="AC149" s="1156"/>
      <c r="AD149" s="1156"/>
      <c r="AE149" s="1156"/>
      <c r="AF149" s="1156"/>
      <c r="AG149" s="1156"/>
      <c r="AH149" s="1156"/>
      <c r="AI149" s="1156"/>
      <c r="AJ149" s="1156"/>
      <c r="AK149" s="1156"/>
      <c r="AL149" s="1156"/>
      <c r="AM149" s="1156"/>
      <c r="AN149" s="1156"/>
      <c r="AO149" s="1156"/>
      <c r="AP149" s="1156"/>
      <c r="AQ149" s="1156"/>
      <c r="AR149" s="1156"/>
      <c r="AS149" s="1156"/>
      <c r="AT149" s="1156"/>
      <c r="AU149" s="1156"/>
      <c r="AV149" s="1156"/>
      <c r="AW149" s="1156"/>
      <c r="AX149" s="1156"/>
      <c r="AY149" s="1156"/>
      <c r="AZ149" s="1156"/>
      <c r="BA149" s="1156"/>
    </row>
    <row r="150" spans="1:53" ht="12.75">
      <c r="A150" s="1156"/>
      <c r="B150" s="1156"/>
      <c r="C150" s="1156"/>
      <c r="D150" s="1156"/>
      <c r="E150" s="1156"/>
      <c r="F150" s="1156"/>
      <c r="G150" s="1156"/>
      <c r="H150" s="1156"/>
      <c r="I150" s="1189"/>
      <c r="J150" s="1189"/>
      <c r="K150" s="1189"/>
      <c r="L150" s="1189"/>
      <c r="M150" s="1189"/>
      <c r="N150" s="1189"/>
      <c r="O150" s="1189"/>
      <c r="P150" s="1189"/>
      <c r="Q150" s="1189"/>
      <c r="R150" s="1189"/>
      <c r="S150" s="1189"/>
      <c r="T150" s="1189"/>
      <c r="U150" s="1189"/>
      <c r="V150" s="1189"/>
      <c r="W150" s="1189"/>
      <c r="X150" s="1189"/>
      <c r="Y150" s="1189"/>
      <c r="Z150" s="1189"/>
      <c r="AA150" s="1156"/>
      <c r="AB150" s="1156"/>
      <c r="AC150" s="1156"/>
      <c r="AD150" s="1156"/>
      <c r="AE150" s="1156"/>
      <c r="AF150" s="1156"/>
      <c r="AG150" s="1156"/>
      <c r="AH150" s="1156"/>
      <c r="AI150" s="1156"/>
      <c r="AJ150" s="1156"/>
      <c r="AK150" s="1156"/>
      <c r="AL150" s="1156"/>
      <c r="AM150" s="1156"/>
      <c r="AN150" s="1156"/>
      <c r="AO150" s="1156"/>
      <c r="AP150" s="1156"/>
      <c r="AQ150" s="1156"/>
      <c r="AR150" s="1156"/>
      <c r="AS150" s="1156"/>
      <c r="AT150" s="1156"/>
      <c r="AU150" s="1156"/>
      <c r="AV150" s="1156"/>
      <c r="AW150" s="1156"/>
      <c r="AX150" s="1156"/>
      <c r="AY150" s="1156"/>
      <c r="AZ150" s="1156"/>
      <c r="BA150" s="1156"/>
    </row>
    <row r="151" spans="1:53" ht="12.75">
      <c r="A151" s="1156"/>
      <c r="B151" s="1156"/>
      <c r="C151" s="1156"/>
      <c r="D151" s="1156"/>
      <c r="E151" s="1156"/>
      <c r="F151" s="1156"/>
      <c r="G151" s="1156"/>
      <c r="H151" s="1156"/>
      <c r="I151" s="1189"/>
      <c r="J151" s="1189"/>
      <c r="K151" s="1189"/>
      <c r="L151" s="1189"/>
      <c r="M151" s="1189"/>
      <c r="N151" s="1189"/>
      <c r="O151" s="1189"/>
      <c r="P151" s="1189"/>
      <c r="Q151" s="1189"/>
      <c r="R151" s="1189"/>
      <c r="S151" s="1189"/>
      <c r="T151" s="1189"/>
      <c r="U151" s="1189"/>
      <c r="V151" s="1189"/>
      <c r="W151" s="1189"/>
      <c r="X151" s="1189"/>
      <c r="Y151" s="1189"/>
      <c r="Z151" s="1189"/>
      <c r="AA151" s="1156"/>
      <c r="AB151" s="1156"/>
      <c r="AC151" s="1156"/>
      <c r="AD151" s="1156"/>
      <c r="AE151" s="1156"/>
      <c r="AF151" s="1156"/>
      <c r="AG151" s="1156"/>
      <c r="AH151" s="1156"/>
      <c r="AI151" s="1156"/>
      <c r="AJ151" s="1156"/>
      <c r="AK151" s="1156"/>
      <c r="AL151" s="1156"/>
      <c r="AM151" s="1156"/>
      <c r="AN151" s="1156"/>
      <c r="AO151" s="1156"/>
      <c r="AP151" s="1156"/>
      <c r="AQ151" s="1156"/>
      <c r="AR151" s="1156"/>
      <c r="AS151" s="1156"/>
      <c r="AT151" s="1156"/>
      <c r="AU151" s="1156"/>
      <c r="AV151" s="1156"/>
      <c r="AW151" s="1156"/>
      <c r="AX151" s="1156"/>
      <c r="AY151" s="1156"/>
      <c r="AZ151" s="1156"/>
      <c r="BA151" s="1156"/>
    </row>
    <row r="152" spans="1:53" ht="12.75">
      <c r="A152" s="1156"/>
      <c r="B152" s="1156"/>
      <c r="C152" s="1156"/>
      <c r="D152" s="1156"/>
      <c r="E152" s="1156"/>
      <c r="F152" s="1156"/>
      <c r="G152" s="1156"/>
      <c r="H152" s="1156"/>
      <c r="I152" s="1189"/>
      <c r="J152" s="1189"/>
      <c r="K152" s="1189"/>
      <c r="L152" s="1189"/>
      <c r="M152" s="1189"/>
      <c r="N152" s="1189"/>
      <c r="O152" s="1189"/>
      <c r="P152" s="1189"/>
      <c r="Q152" s="1189"/>
      <c r="R152" s="1189"/>
      <c r="S152" s="1189"/>
      <c r="T152" s="1189"/>
      <c r="U152" s="1189"/>
      <c r="V152" s="1189"/>
      <c r="W152" s="1189"/>
      <c r="X152" s="1189"/>
      <c r="Y152" s="1189"/>
      <c r="Z152" s="1189"/>
      <c r="AA152" s="1156"/>
      <c r="AB152" s="1156"/>
      <c r="AC152" s="1156"/>
      <c r="AD152" s="1156"/>
      <c r="AE152" s="1156"/>
      <c r="AF152" s="1156"/>
      <c r="AG152" s="1156"/>
      <c r="AH152" s="1156"/>
      <c r="AI152" s="1156"/>
      <c r="AJ152" s="1156"/>
      <c r="AK152" s="1156"/>
      <c r="AL152" s="1156"/>
      <c r="AM152" s="1156"/>
      <c r="AN152" s="1156"/>
      <c r="AO152" s="1156"/>
      <c r="AP152" s="1156"/>
      <c r="AQ152" s="1156"/>
      <c r="AR152" s="1156"/>
      <c r="AS152" s="1156"/>
      <c r="AT152" s="1156"/>
      <c r="AU152" s="1156"/>
      <c r="AV152" s="1156"/>
      <c r="AW152" s="1156"/>
      <c r="AX152" s="1156"/>
      <c r="AY152" s="1156"/>
      <c r="AZ152" s="1156"/>
      <c r="BA152" s="1156"/>
    </row>
    <row r="153" spans="1:53" ht="12.75">
      <c r="A153" s="1156"/>
      <c r="B153" s="1156"/>
      <c r="C153" s="1156"/>
      <c r="D153" s="1156"/>
      <c r="E153" s="1156"/>
      <c r="F153" s="1156"/>
      <c r="G153" s="1156"/>
      <c r="H153" s="1156"/>
      <c r="I153" s="1189"/>
      <c r="J153" s="1189"/>
      <c r="K153" s="1189"/>
      <c r="L153" s="1189"/>
      <c r="M153" s="1189"/>
      <c r="N153" s="1189"/>
      <c r="O153" s="1189"/>
      <c r="P153" s="1189"/>
      <c r="Q153" s="1189"/>
      <c r="R153" s="1189"/>
      <c r="S153" s="1189"/>
      <c r="T153" s="1189"/>
      <c r="U153" s="1189"/>
      <c r="V153" s="1189"/>
      <c r="W153" s="1189"/>
      <c r="X153" s="1189"/>
      <c r="Y153" s="1189"/>
      <c r="Z153" s="1189"/>
      <c r="AA153" s="1156"/>
      <c r="AB153" s="1156"/>
      <c r="AC153" s="1156"/>
      <c r="AD153" s="1156"/>
      <c r="AE153" s="1156"/>
      <c r="AF153" s="1156"/>
      <c r="AG153" s="1156"/>
      <c r="AH153" s="1156"/>
      <c r="AI153" s="1156"/>
      <c r="AJ153" s="1156"/>
      <c r="AK153" s="1156"/>
      <c r="AL153" s="1156"/>
      <c r="AM153" s="1156"/>
      <c r="AN153" s="1156"/>
      <c r="AO153" s="1156"/>
      <c r="AP153" s="1156"/>
      <c r="AQ153" s="1156"/>
      <c r="AR153" s="1156"/>
      <c r="AS153" s="1156"/>
      <c r="AT153" s="1156"/>
      <c r="AU153" s="1156"/>
      <c r="AV153" s="1156"/>
      <c r="AW153" s="1156"/>
      <c r="AX153" s="1156"/>
      <c r="AY153" s="1156"/>
      <c r="AZ153" s="1156"/>
      <c r="BA153" s="1156"/>
    </row>
    <row r="154" spans="1:53" ht="12.75">
      <c r="A154" s="1156"/>
      <c r="B154" s="1156"/>
      <c r="C154" s="1156"/>
      <c r="D154" s="1156"/>
      <c r="E154" s="1156"/>
      <c r="F154" s="1156"/>
      <c r="G154" s="1156"/>
      <c r="H154" s="1156"/>
      <c r="I154" s="1189"/>
      <c r="J154" s="1189"/>
      <c r="K154" s="1189"/>
      <c r="L154" s="1189"/>
      <c r="M154" s="1189"/>
      <c r="N154" s="1189"/>
      <c r="O154" s="1189"/>
      <c r="P154" s="1189"/>
      <c r="Q154" s="1189"/>
      <c r="R154" s="1189"/>
      <c r="S154" s="1189"/>
      <c r="T154" s="1189"/>
      <c r="U154" s="1189"/>
      <c r="V154" s="1189"/>
      <c r="W154" s="1189"/>
      <c r="X154" s="1189"/>
      <c r="Y154" s="1189"/>
      <c r="Z154" s="1189"/>
      <c r="AA154" s="1156"/>
      <c r="AB154" s="1156"/>
      <c r="AC154" s="1156"/>
      <c r="AD154" s="1156"/>
      <c r="AE154" s="1156"/>
      <c r="AF154" s="1156"/>
      <c r="AG154" s="1156"/>
      <c r="AH154" s="1156"/>
      <c r="AI154" s="1156"/>
      <c r="AJ154" s="1156"/>
      <c r="AK154" s="1156"/>
      <c r="AL154" s="1156"/>
      <c r="AM154" s="1156"/>
      <c r="AN154" s="1156"/>
      <c r="AO154" s="1156"/>
      <c r="AP154" s="1156"/>
      <c r="AQ154" s="1156"/>
      <c r="AR154" s="1156"/>
      <c r="AS154" s="1156"/>
      <c r="AT154" s="1156"/>
      <c r="AU154" s="1156"/>
      <c r="AV154" s="1156"/>
      <c r="AW154" s="1156"/>
      <c r="AX154" s="1156"/>
      <c r="AY154" s="1156"/>
      <c r="AZ154" s="1156"/>
      <c r="BA154" s="1156"/>
    </row>
    <row r="155" spans="1:53" ht="12.75">
      <c r="A155" s="1156"/>
      <c r="B155" s="1156"/>
      <c r="C155" s="1156"/>
      <c r="D155" s="1156"/>
      <c r="E155" s="1156"/>
      <c r="F155" s="1156"/>
      <c r="G155" s="1156"/>
      <c r="H155" s="1156"/>
      <c r="I155" s="1189"/>
      <c r="J155" s="1189"/>
      <c r="K155" s="1189"/>
      <c r="L155" s="1189"/>
      <c r="M155" s="1189"/>
      <c r="N155" s="1189"/>
      <c r="O155" s="1189"/>
      <c r="P155" s="1189"/>
      <c r="Q155" s="1189"/>
      <c r="R155" s="1189"/>
      <c r="S155" s="1189"/>
      <c r="T155" s="1189"/>
      <c r="U155" s="1189"/>
      <c r="V155" s="1189"/>
      <c r="W155" s="1189"/>
      <c r="X155" s="1189"/>
      <c r="Y155" s="1189"/>
      <c r="Z155" s="1189"/>
      <c r="AA155" s="1156"/>
      <c r="AB155" s="1156"/>
      <c r="AC155" s="1156"/>
      <c r="AD155" s="1156"/>
      <c r="AE155" s="1156"/>
      <c r="AF155" s="1156"/>
      <c r="AG155" s="1156"/>
      <c r="AH155" s="1156"/>
      <c r="AI155" s="1156"/>
      <c r="AJ155" s="1156"/>
      <c r="AK155" s="1156"/>
      <c r="AL155" s="1156"/>
      <c r="AM155" s="1156"/>
      <c r="AN155" s="1156"/>
      <c r="AO155" s="1156"/>
      <c r="AP155" s="1156"/>
      <c r="AQ155" s="1156"/>
      <c r="AR155" s="1156"/>
      <c r="AS155" s="1156"/>
      <c r="AT155" s="1156"/>
      <c r="AU155" s="1156"/>
      <c r="AV155" s="1156"/>
      <c r="AW155" s="1156"/>
      <c r="AX155" s="1156"/>
      <c r="AY155" s="1156"/>
      <c r="AZ155" s="1156"/>
      <c r="BA155" s="1156"/>
    </row>
    <row r="156" spans="1:53" ht="12.75">
      <c r="A156" s="1156"/>
      <c r="B156" s="1156"/>
      <c r="C156" s="1156"/>
      <c r="D156" s="1156"/>
      <c r="E156" s="1156"/>
      <c r="F156" s="1156"/>
      <c r="G156" s="1156"/>
      <c r="H156" s="1156"/>
      <c r="I156" s="1189"/>
      <c r="J156" s="1189"/>
      <c r="K156" s="1189"/>
      <c r="L156" s="1189"/>
      <c r="M156" s="1189"/>
      <c r="N156" s="1189"/>
      <c r="O156" s="1189"/>
      <c r="P156" s="1189"/>
      <c r="Q156" s="1189"/>
      <c r="R156" s="1189"/>
      <c r="S156" s="1189"/>
      <c r="T156" s="1189"/>
      <c r="U156" s="1189"/>
      <c r="V156" s="1189"/>
      <c r="W156" s="1189"/>
      <c r="X156" s="1189"/>
      <c r="Y156" s="1189"/>
      <c r="Z156" s="1189"/>
      <c r="AA156" s="1156"/>
      <c r="AB156" s="1156"/>
      <c r="AC156" s="1156"/>
      <c r="AD156" s="1156"/>
      <c r="AE156" s="1156"/>
      <c r="AF156" s="1156"/>
      <c r="AG156" s="1156"/>
      <c r="AH156" s="1156"/>
      <c r="AI156" s="1156"/>
      <c r="AJ156" s="1156"/>
      <c r="AK156" s="1156"/>
      <c r="AL156" s="1156"/>
      <c r="AM156" s="1156"/>
      <c r="AN156" s="1156"/>
      <c r="AO156" s="1156"/>
      <c r="AP156" s="1156"/>
      <c r="AQ156" s="1156"/>
      <c r="AR156" s="1156"/>
      <c r="AS156" s="1156"/>
      <c r="AT156" s="1156"/>
      <c r="AU156" s="1156"/>
      <c r="AV156" s="1156"/>
      <c r="AW156" s="1156"/>
      <c r="AX156" s="1156"/>
      <c r="AY156" s="1156"/>
      <c r="AZ156" s="1156"/>
      <c r="BA156" s="1156"/>
    </row>
    <row r="157" spans="1:53" ht="12.75">
      <c r="A157" s="1156"/>
      <c r="B157" s="1156"/>
      <c r="C157" s="1156"/>
      <c r="D157" s="1156"/>
      <c r="E157" s="1156"/>
      <c r="F157" s="1156"/>
      <c r="G157" s="1156"/>
      <c r="H157" s="1156"/>
      <c r="I157" s="1189"/>
      <c r="J157" s="1189"/>
      <c r="K157" s="1189"/>
      <c r="L157" s="1189"/>
      <c r="M157" s="1189"/>
      <c r="N157" s="1189"/>
      <c r="O157" s="1189"/>
      <c r="P157" s="1189"/>
      <c r="Q157" s="1189"/>
      <c r="R157" s="1189"/>
      <c r="S157" s="1189"/>
      <c r="T157" s="1189"/>
      <c r="U157" s="1189"/>
      <c r="V157" s="1189"/>
      <c r="W157" s="1189"/>
      <c r="X157" s="1189"/>
      <c r="Y157" s="1189"/>
      <c r="Z157" s="1189"/>
      <c r="AA157" s="1156"/>
      <c r="AB157" s="1156"/>
      <c r="AC157" s="1156"/>
      <c r="AD157" s="1156"/>
      <c r="AE157" s="1156"/>
      <c r="AF157" s="1156"/>
      <c r="AG157" s="1156"/>
      <c r="AH157" s="1156"/>
      <c r="AI157" s="1156"/>
      <c r="AJ157" s="1156"/>
      <c r="AK157" s="1156"/>
      <c r="AL157" s="1156"/>
      <c r="AM157" s="1156"/>
      <c r="AN157" s="1156"/>
      <c r="AO157" s="1156"/>
      <c r="AP157" s="1156"/>
      <c r="AQ157" s="1156"/>
      <c r="AR157" s="1156"/>
      <c r="AS157" s="1156"/>
      <c r="AT157" s="1156"/>
      <c r="AU157" s="1156"/>
      <c r="AV157" s="1156"/>
      <c r="AW157" s="1156"/>
      <c r="AX157" s="1156"/>
      <c r="AY157" s="1156"/>
      <c r="AZ157" s="1156"/>
      <c r="BA157" s="1156"/>
    </row>
    <row r="158" spans="1:53" ht="12.75">
      <c r="A158" s="1156"/>
      <c r="B158" s="1156"/>
      <c r="C158" s="1156"/>
      <c r="D158" s="1156"/>
      <c r="E158" s="1156"/>
      <c r="F158" s="1156"/>
      <c r="G158" s="1156"/>
      <c r="H158" s="1156"/>
      <c r="I158" s="1189"/>
      <c r="J158" s="1189"/>
      <c r="K158" s="1189"/>
      <c r="L158" s="1189"/>
      <c r="M158" s="1189"/>
      <c r="N158" s="1189"/>
      <c r="O158" s="1189"/>
      <c r="P158" s="1189"/>
      <c r="Q158" s="1189"/>
      <c r="R158" s="1189"/>
      <c r="S158" s="1189"/>
      <c r="T158" s="1189"/>
      <c r="U158" s="1189"/>
      <c r="V158" s="1189"/>
      <c r="W158" s="1189"/>
      <c r="X158" s="1189"/>
      <c r="Y158" s="1189"/>
      <c r="Z158" s="1189"/>
      <c r="AA158" s="1156"/>
      <c r="AB158" s="1156"/>
      <c r="AC158" s="1156"/>
      <c r="AD158" s="1156"/>
      <c r="AE158" s="1156"/>
      <c r="AF158" s="1156"/>
      <c r="AG158" s="1156"/>
      <c r="AH158" s="1156"/>
      <c r="AI158" s="1156"/>
      <c r="AJ158" s="1156"/>
      <c r="AK158" s="1156"/>
      <c r="AL158" s="1156"/>
      <c r="AM158" s="1156"/>
      <c r="AN158" s="1156"/>
      <c r="AO158" s="1156"/>
      <c r="AP158" s="1156"/>
      <c r="AQ158" s="1156"/>
      <c r="AR158" s="1156"/>
      <c r="AS158" s="1156"/>
      <c r="AT158" s="1156"/>
      <c r="AU158" s="1156"/>
      <c r="AV158" s="1156"/>
      <c r="AW158" s="1156"/>
      <c r="AX158" s="1156"/>
      <c r="AY158" s="1156"/>
      <c r="AZ158" s="1156"/>
      <c r="BA158" s="1156"/>
    </row>
    <row r="159" spans="1:53" ht="12.75">
      <c r="A159" s="1156"/>
      <c r="B159" s="1156"/>
      <c r="C159" s="1156"/>
      <c r="D159" s="1156"/>
      <c r="E159" s="1156"/>
      <c r="F159" s="1156"/>
      <c r="G159" s="1156"/>
      <c r="H159" s="1156"/>
      <c r="I159" s="1189"/>
      <c r="J159" s="1189"/>
      <c r="K159" s="1189"/>
      <c r="L159" s="1189"/>
      <c r="M159" s="1189"/>
      <c r="N159" s="1189"/>
      <c r="O159" s="1189"/>
      <c r="P159" s="1189"/>
      <c r="Q159" s="1189"/>
      <c r="R159" s="1189"/>
      <c r="S159" s="1189"/>
      <c r="T159" s="1189"/>
      <c r="U159" s="1189"/>
      <c r="V159" s="1189"/>
      <c r="W159" s="1189"/>
      <c r="X159" s="1189"/>
      <c r="Y159" s="1189"/>
      <c r="Z159" s="1189"/>
      <c r="AA159" s="1156"/>
      <c r="AB159" s="1156"/>
      <c r="AC159" s="1156"/>
      <c r="AD159" s="1156"/>
      <c r="AE159" s="1156"/>
      <c r="AF159" s="1156"/>
      <c r="AG159" s="1156"/>
      <c r="AH159" s="1156"/>
      <c r="AI159" s="1156"/>
      <c r="AJ159" s="1156"/>
      <c r="AK159" s="1156"/>
      <c r="AL159" s="1156"/>
      <c r="AM159" s="1156"/>
      <c r="AN159" s="1156"/>
      <c r="AO159" s="1156"/>
      <c r="AP159" s="1156"/>
      <c r="AQ159" s="1156"/>
      <c r="AR159" s="1156"/>
      <c r="AS159" s="1156"/>
      <c r="AT159" s="1156"/>
      <c r="AU159" s="1156"/>
      <c r="AV159" s="1156"/>
      <c r="AW159" s="1156"/>
      <c r="AX159" s="1156"/>
      <c r="AY159" s="1156"/>
      <c r="AZ159" s="1156"/>
      <c r="BA159" s="1156"/>
    </row>
    <row r="160" spans="1:53" ht="12.75">
      <c r="A160" s="1156"/>
      <c r="B160" s="1156"/>
      <c r="C160" s="1156"/>
      <c r="D160" s="1156"/>
      <c r="E160" s="1156"/>
      <c r="F160" s="1156"/>
      <c r="G160" s="1156"/>
      <c r="H160" s="1156"/>
      <c r="I160" s="1189"/>
      <c r="J160" s="1189"/>
      <c r="K160" s="1189"/>
      <c r="L160" s="1189"/>
      <c r="M160" s="1189"/>
      <c r="N160" s="1189"/>
      <c r="O160" s="1189"/>
      <c r="P160" s="1189"/>
      <c r="Q160" s="1189"/>
      <c r="R160" s="1189"/>
      <c r="S160" s="1189"/>
      <c r="T160" s="1189"/>
      <c r="U160" s="1189"/>
      <c r="V160" s="1189"/>
      <c r="W160" s="1189"/>
      <c r="X160" s="1189"/>
      <c r="Y160" s="1189"/>
      <c r="Z160" s="1189"/>
      <c r="AA160" s="1156"/>
      <c r="AB160" s="1156"/>
      <c r="AC160" s="1156"/>
      <c r="AD160" s="1156"/>
      <c r="AE160" s="1156"/>
      <c r="AF160" s="1156"/>
      <c r="AG160" s="1156"/>
      <c r="AH160" s="1156"/>
      <c r="AI160" s="1156"/>
      <c r="AJ160" s="1156"/>
      <c r="AK160" s="1156"/>
      <c r="AL160" s="1156"/>
      <c r="AM160" s="1156"/>
      <c r="AN160" s="1156"/>
      <c r="AO160" s="1156"/>
      <c r="AP160" s="1156"/>
      <c r="AQ160" s="1156"/>
      <c r="AR160" s="1156"/>
      <c r="AS160" s="1156"/>
      <c r="AT160" s="1156"/>
      <c r="AU160" s="1156"/>
      <c r="AV160" s="1156"/>
      <c r="AW160" s="1156"/>
      <c r="AX160" s="1156"/>
      <c r="AY160" s="1156"/>
      <c r="AZ160" s="1156"/>
      <c r="BA160" s="1156"/>
    </row>
    <row r="161" spans="1:53" ht="12.75">
      <c r="A161" s="1156"/>
      <c r="B161" s="1156"/>
      <c r="C161" s="1156"/>
      <c r="D161" s="1156"/>
      <c r="E161" s="1156"/>
      <c r="F161" s="1156"/>
      <c r="G161" s="1156"/>
      <c r="H161" s="1156"/>
      <c r="I161" s="1189"/>
      <c r="J161" s="1189"/>
      <c r="K161" s="1189"/>
      <c r="L161" s="1189"/>
      <c r="M161" s="1189"/>
      <c r="N161" s="1189"/>
      <c r="O161" s="1189"/>
      <c r="P161" s="1189"/>
      <c r="Q161" s="1189"/>
      <c r="R161" s="1189"/>
      <c r="S161" s="1189"/>
      <c r="T161" s="1189"/>
      <c r="U161" s="1189"/>
      <c r="V161" s="1189"/>
      <c r="W161" s="1189"/>
      <c r="X161" s="1189"/>
      <c r="Y161" s="1189"/>
      <c r="Z161" s="1189"/>
      <c r="AA161" s="1156"/>
      <c r="AB161" s="1156"/>
      <c r="AC161" s="1156"/>
      <c r="AD161" s="1156"/>
      <c r="AE161" s="1156"/>
      <c r="AF161" s="1156"/>
      <c r="AG161" s="1156"/>
      <c r="AH161" s="1156"/>
      <c r="AI161" s="1156"/>
      <c r="AJ161" s="1156"/>
      <c r="AK161" s="1156"/>
      <c r="AL161" s="1156"/>
      <c r="AM161" s="1156"/>
      <c r="AN161" s="1156"/>
      <c r="AO161" s="1156"/>
      <c r="AP161" s="1156"/>
      <c r="AQ161" s="1156"/>
      <c r="AR161" s="1156"/>
      <c r="AS161" s="1156"/>
      <c r="AT161" s="1156"/>
      <c r="AU161" s="1156"/>
      <c r="AV161" s="1156"/>
      <c r="AW161" s="1156"/>
      <c r="AX161" s="1156"/>
      <c r="AY161" s="1156"/>
      <c r="AZ161" s="1156"/>
      <c r="BA161" s="1156"/>
    </row>
    <row r="162" spans="1:53" ht="12.75">
      <c r="A162" s="1156"/>
      <c r="B162" s="1156"/>
      <c r="C162" s="1156"/>
      <c r="D162" s="1156"/>
      <c r="E162" s="1156"/>
      <c r="F162" s="1156"/>
      <c r="G162" s="1156"/>
      <c r="H162" s="1156"/>
      <c r="I162" s="1189"/>
      <c r="J162" s="1189"/>
      <c r="K162" s="1189"/>
      <c r="L162" s="1189"/>
      <c r="M162" s="1189"/>
      <c r="N162" s="1189"/>
      <c r="O162" s="1189"/>
      <c r="P162" s="1189"/>
      <c r="Q162" s="1189"/>
      <c r="R162" s="1189"/>
      <c r="S162" s="1189"/>
      <c r="T162" s="1189"/>
      <c r="U162" s="1189"/>
      <c r="V162" s="1189"/>
      <c r="W162" s="1189"/>
      <c r="X162" s="1189"/>
      <c r="Y162" s="1189"/>
      <c r="Z162" s="1189"/>
      <c r="AA162" s="1156"/>
      <c r="AB162" s="1156"/>
      <c r="AC162" s="1156"/>
      <c r="AD162" s="1156"/>
      <c r="AE162" s="1156"/>
      <c r="AF162" s="1156"/>
      <c r="AG162" s="1156"/>
      <c r="AH162" s="1156"/>
      <c r="AI162" s="1156"/>
      <c r="AJ162" s="1156"/>
      <c r="AK162" s="1156"/>
      <c r="AL162" s="1156"/>
      <c r="AM162" s="1156"/>
      <c r="AN162" s="1156"/>
      <c r="AO162" s="1156"/>
      <c r="AP162" s="1156"/>
      <c r="AQ162" s="1156"/>
      <c r="AR162" s="1156"/>
      <c r="AS162" s="1156"/>
      <c r="AT162" s="1156"/>
      <c r="AU162" s="1156"/>
      <c r="AV162" s="1156"/>
      <c r="AW162" s="1156"/>
      <c r="AX162" s="1156"/>
      <c r="AY162" s="1156"/>
      <c r="AZ162" s="1156"/>
      <c r="BA162" s="1156"/>
    </row>
    <row r="163" spans="1:53" ht="12.75">
      <c r="A163" s="1156"/>
      <c r="B163" s="1156"/>
      <c r="C163" s="1156"/>
      <c r="D163" s="1156"/>
      <c r="E163" s="1156"/>
      <c r="F163" s="1156"/>
      <c r="G163" s="1156"/>
      <c r="H163" s="1156"/>
      <c r="I163" s="1189"/>
      <c r="J163" s="1189"/>
      <c r="K163" s="1189"/>
      <c r="L163" s="1189"/>
      <c r="M163" s="1189"/>
      <c r="N163" s="1189"/>
      <c r="O163" s="1189"/>
      <c r="P163" s="1189"/>
      <c r="Q163" s="1189"/>
      <c r="R163" s="1189"/>
      <c r="S163" s="1189"/>
      <c r="T163" s="1189"/>
      <c r="U163" s="1189"/>
      <c r="V163" s="1189"/>
      <c r="W163" s="1189"/>
      <c r="X163" s="1189"/>
      <c r="Y163" s="1189"/>
      <c r="Z163" s="1189"/>
      <c r="AA163" s="1156"/>
      <c r="AB163" s="1156"/>
      <c r="AC163" s="1156"/>
      <c r="AD163" s="1156"/>
      <c r="AE163" s="1156"/>
      <c r="AF163" s="1156"/>
      <c r="AG163" s="1156"/>
      <c r="AH163" s="1156"/>
      <c r="AI163" s="1156"/>
      <c r="AJ163" s="1156"/>
      <c r="AK163" s="1156"/>
      <c r="AL163" s="1156"/>
      <c r="AM163" s="1156"/>
      <c r="AN163" s="1156"/>
      <c r="AO163" s="1156"/>
      <c r="AP163" s="1156"/>
      <c r="AQ163" s="1156"/>
      <c r="AR163" s="1156"/>
      <c r="AS163" s="1156"/>
      <c r="AT163" s="1156"/>
      <c r="AU163" s="1156"/>
      <c r="AV163" s="1156"/>
      <c r="AW163" s="1156"/>
      <c r="AX163" s="1156"/>
      <c r="AY163" s="1156"/>
      <c r="AZ163" s="1156"/>
      <c r="BA163" s="1156"/>
    </row>
    <row r="164" spans="1:53" ht="12.75">
      <c r="A164" s="1156"/>
      <c r="B164" s="1156"/>
      <c r="C164" s="1156"/>
      <c r="D164" s="1156"/>
      <c r="E164" s="1156"/>
      <c r="F164" s="1156"/>
      <c r="G164" s="1156"/>
      <c r="H164" s="1156"/>
      <c r="I164" s="1189"/>
      <c r="J164" s="1189"/>
      <c r="K164" s="1189"/>
      <c r="L164" s="1189"/>
      <c r="M164" s="1189"/>
      <c r="N164" s="1189"/>
      <c r="O164" s="1189"/>
      <c r="P164" s="1189"/>
      <c r="Q164" s="1189"/>
      <c r="R164" s="1189"/>
      <c r="S164" s="1189"/>
      <c r="T164" s="1189"/>
      <c r="U164" s="1189"/>
      <c r="V164" s="1189"/>
      <c r="W164" s="1189"/>
      <c r="X164" s="1189"/>
      <c r="Y164" s="1189"/>
      <c r="Z164" s="1189"/>
      <c r="AA164" s="1156"/>
      <c r="AB164" s="1156"/>
      <c r="AC164" s="1156"/>
      <c r="AD164" s="1156"/>
      <c r="AE164" s="1156"/>
      <c r="AF164" s="1156"/>
      <c r="AG164" s="1156"/>
      <c r="AH164" s="1156"/>
      <c r="AI164" s="1156"/>
      <c r="AJ164" s="1156"/>
      <c r="AK164" s="1156"/>
      <c r="AL164" s="1156"/>
      <c r="AM164" s="1156"/>
      <c r="AN164" s="1156"/>
      <c r="AO164" s="1156"/>
      <c r="AP164" s="1156"/>
      <c r="AQ164" s="1156"/>
      <c r="AR164" s="1156"/>
      <c r="AS164" s="1156"/>
      <c r="AT164" s="1156"/>
      <c r="AU164" s="1156"/>
      <c r="AV164" s="1156"/>
      <c r="AW164" s="1156"/>
      <c r="AX164" s="1156"/>
      <c r="AY164" s="1156"/>
      <c r="AZ164" s="1156"/>
      <c r="BA164" s="1156"/>
    </row>
    <row r="165" spans="1:53" ht="12.75">
      <c r="A165" s="1156"/>
      <c r="B165" s="1156"/>
      <c r="C165" s="1156"/>
      <c r="D165" s="1156"/>
      <c r="E165" s="1156"/>
      <c r="F165" s="1156"/>
      <c r="G165" s="1156"/>
      <c r="H165" s="1156"/>
      <c r="I165" s="1189"/>
      <c r="J165" s="1189"/>
      <c r="K165" s="1189"/>
      <c r="L165" s="1189"/>
      <c r="M165" s="1189"/>
      <c r="N165" s="1189"/>
      <c r="O165" s="1189"/>
      <c r="P165" s="1189"/>
      <c r="Q165" s="1189"/>
      <c r="R165" s="1189"/>
      <c r="S165" s="1189"/>
      <c r="T165" s="1189"/>
      <c r="U165" s="1189"/>
      <c r="V165" s="1189"/>
      <c r="W165" s="1189"/>
      <c r="X165" s="1189"/>
      <c r="Y165" s="1189"/>
      <c r="Z165" s="1189"/>
      <c r="AA165" s="1156"/>
      <c r="AB165" s="1156"/>
      <c r="AC165" s="1156"/>
      <c r="AD165" s="1156"/>
      <c r="AE165" s="1156"/>
      <c r="AF165" s="1156"/>
      <c r="AG165" s="1156"/>
      <c r="AH165" s="1156"/>
      <c r="AI165" s="1156"/>
      <c r="AJ165" s="1156"/>
      <c r="AK165" s="1156"/>
      <c r="AL165" s="1156"/>
      <c r="AM165" s="1156"/>
      <c r="AN165" s="1156"/>
      <c r="AO165" s="1156"/>
      <c r="AP165" s="1156"/>
      <c r="AQ165" s="1156"/>
      <c r="AR165" s="1156"/>
      <c r="AS165" s="1156"/>
      <c r="AT165" s="1156"/>
      <c r="AU165" s="1156"/>
      <c r="AV165" s="1156"/>
      <c r="AW165" s="1156"/>
      <c r="AX165" s="1156"/>
      <c r="AY165" s="1156"/>
      <c r="AZ165" s="1156"/>
      <c r="BA165" s="1156"/>
    </row>
    <row r="166" spans="1:53" ht="12.75">
      <c r="A166" s="1156"/>
      <c r="B166" s="1156"/>
      <c r="C166" s="1156"/>
      <c r="D166" s="1156"/>
      <c r="E166" s="1156"/>
      <c r="F166" s="1156"/>
      <c r="G166" s="1156"/>
      <c r="H166" s="1156"/>
      <c r="I166" s="1189"/>
      <c r="J166" s="1189"/>
      <c r="K166" s="1189"/>
      <c r="L166" s="1189"/>
      <c r="M166" s="1189"/>
      <c r="N166" s="1189"/>
      <c r="O166" s="1189"/>
      <c r="P166" s="1189"/>
      <c r="Q166" s="1189"/>
      <c r="R166" s="1189"/>
      <c r="S166" s="1189"/>
      <c r="T166" s="1189"/>
      <c r="U166" s="1189"/>
      <c r="V166" s="1189"/>
      <c r="W166" s="1189"/>
      <c r="X166" s="1189"/>
      <c r="Y166" s="1189"/>
      <c r="Z166" s="1189"/>
      <c r="AA166" s="1156"/>
      <c r="AB166" s="1156"/>
      <c r="AC166" s="1156"/>
      <c r="AD166" s="1156"/>
      <c r="AE166" s="1156"/>
      <c r="AF166" s="1156"/>
      <c r="AG166" s="1156"/>
      <c r="AH166" s="1156"/>
      <c r="AI166" s="1156"/>
      <c r="AJ166" s="1156"/>
      <c r="AK166" s="1156"/>
      <c r="AL166" s="1156"/>
      <c r="AM166" s="1156"/>
      <c r="AN166" s="1156"/>
      <c r="AO166" s="1156"/>
      <c r="AP166" s="1156"/>
      <c r="AQ166" s="1156"/>
      <c r="AR166" s="1156"/>
      <c r="AS166" s="1156"/>
      <c r="AT166" s="1156"/>
      <c r="AU166" s="1156"/>
      <c r="AV166" s="1156"/>
      <c r="AW166" s="1156"/>
      <c r="AX166" s="1156"/>
      <c r="AY166" s="1156"/>
      <c r="AZ166" s="1156"/>
      <c r="BA166" s="1156"/>
    </row>
    <row r="167" spans="1:53" ht="12.75">
      <c r="A167" s="1156"/>
      <c r="B167" s="1156"/>
      <c r="C167" s="1156"/>
      <c r="D167" s="1156"/>
      <c r="E167" s="1156"/>
      <c r="F167" s="1156"/>
      <c r="G167" s="1156"/>
      <c r="H167" s="1156"/>
      <c r="I167" s="1189"/>
      <c r="J167" s="1189"/>
      <c r="K167" s="1189"/>
      <c r="L167" s="1189"/>
      <c r="M167" s="1189"/>
      <c r="N167" s="1189"/>
      <c r="O167" s="1189"/>
      <c r="P167" s="1189"/>
      <c r="Q167" s="1189"/>
      <c r="R167" s="1189"/>
      <c r="S167" s="1189"/>
      <c r="T167" s="1189"/>
      <c r="U167" s="1189"/>
      <c r="V167" s="1189"/>
      <c r="W167" s="1189"/>
      <c r="X167" s="1189"/>
      <c r="Y167" s="1189"/>
      <c r="Z167" s="1189"/>
      <c r="AA167" s="1156"/>
      <c r="AB167" s="1156"/>
      <c r="AC167" s="1156"/>
      <c r="AD167" s="1156"/>
      <c r="AE167" s="1156"/>
      <c r="AF167" s="1156"/>
      <c r="AG167" s="1156"/>
      <c r="AH167" s="1156"/>
      <c r="AI167" s="1156"/>
      <c r="AJ167" s="1156"/>
      <c r="AK167" s="1156"/>
      <c r="AL167" s="1156"/>
      <c r="AM167" s="1156"/>
      <c r="AN167" s="1156"/>
      <c r="AO167" s="1156"/>
      <c r="AP167" s="1156"/>
      <c r="AQ167" s="1156"/>
      <c r="AR167" s="1156"/>
      <c r="AS167" s="1156"/>
      <c r="AT167" s="1156"/>
      <c r="AU167" s="1156"/>
      <c r="AV167" s="1156"/>
      <c r="AW167" s="1156"/>
      <c r="AX167" s="1156"/>
      <c r="AY167" s="1156"/>
      <c r="AZ167" s="1156"/>
      <c r="BA167" s="1156"/>
    </row>
    <row r="168" spans="1:53" ht="12.75">
      <c r="A168" s="1156"/>
      <c r="B168" s="1156"/>
      <c r="C168" s="1156"/>
      <c r="D168" s="1156"/>
      <c r="E168" s="1156"/>
      <c r="F168" s="1156"/>
      <c r="G168" s="1156"/>
      <c r="H168" s="1156"/>
      <c r="I168" s="1189"/>
      <c r="J168" s="1189"/>
      <c r="K168" s="1189"/>
      <c r="L168" s="1189"/>
      <c r="M168" s="1189"/>
      <c r="N168" s="1189"/>
      <c r="O168" s="1189"/>
      <c r="P168" s="1189"/>
      <c r="Q168" s="1189"/>
      <c r="R168" s="1189"/>
      <c r="S168" s="1189"/>
      <c r="T168" s="1189"/>
      <c r="U168" s="1189"/>
      <c r="V168" s="1189"/>
      <c r="W168" s="1189"/>
      <c r="X168" s="1189"/>
      <c r="Y168" s="1189"/>
      <c r="Z168" s="1189"/>
      <c r="AA168" s="1156"/>
      <c r="AB168" s="1156"/>
      <c r="AC168" s="1156"/>
      <c r="AD168" s="1156"/>
      <c r="AE168" s="1156"/>
      <c r="AF168" s="1156"/>
      <c r="AG168" s="1156"/>
      <c r="AH168" s="1156"/>
      <c r="AI168" s="1156"/>
      <c r="AJ168" s="1156"/>
      <c r="AK168" s="1156"/>
      <c r="AL168" s="1156"/>
      <c r="AM168" s="1156"/>
      <c r="AN168" s="1156"/>
      <c r="AO168" s="1156"/>
      <c r="AP168" s="1156"/>
      <c r="AQ168" s="1156"/>
      <c r="AR168" s="1156"/>
      <c r="AS168" s="1156"/>
      <c r="AT168" s="1156"/>
      <c r="AU168" s="1156"/>
      <c r="AV168" s="1156"/>
      <c r="AW168" s="1156"/>
      <c r="AX168" s="1156"/>
      <c r="AY168" s="1156"/>
      <c r="AZ168" s="1156"/>
      <c r="BA168" s="1156"/>
    </row>
    <row r="169" spans="1:53" ht="12.75">
      <c r="A169" s="1156"/>
      <c r="B169" s="1156"/>
      <c r="C169" s="1156"/>
      <c r="D169" s="1156"/>
      <c r="E169" s="1156"/>
      <c r="F169" s="1156"/>
      <c r="G169" s="1156"/>
      <c r="H169" s="1156"/>
      <c r="I169" s="1189"/>
      <c r="J169" s="1189"/>
      <c r="K169" s="1189"/>
      <c r="L169" s="1189"/>
      <c r="M169" s="1189"/>
      <c r="N169" s="1189"/>
      <c r="O169" s="1189"/>
      <c r="P169" s="1189"/>
      <c r="Q169" s="1189"/>
      <c r="R169" s="1189"/>
      <c r="S169" s="1189"/>
      <c r="T169" s="1189"/>
      <c r="U169" s="1189"/>
      <c r="V169" s="1189"/>
      <c r="W169" s="1189"/>
      <c r="X169" s="1189"/>
      <c r="Y169" s="1189"/>
      <c r="Z169" s="1189"/>
      <c r="AA169" s="1156"/>
      <c r="AB169" s="1156"/>
      <c r="AC169" s="1156"/>
      <c r="AD169" s="1156"/>
      <c r="AE169" s="1156"/>
      <c r="AF169" s="1156"/>
      <c r="AG169" s="1156"/>
      <c r="AH169" s="1156"/>
      <c r="AI169" s="1156"/>
      <c r="AJ169" s="1156"/>
      <c r="AK169" s="1156"/>
      <c r="AL169" s="1156"/>
      <c r="AM169" s="1156"/>
      <c r="AN169" s="1156"/>
      <c r="AO169" s="1156"/>
      <c r="AP169" s="1156"/>
      <c r="AQ169" s="1156"/>
      <c r="AR169" s="1156"/>
      <c r="AS169" s="1156"/>
      <c r="AT169" s="1156"/>
      <c r="AU169" s="1156"/>
      <c r="AV169" s="1156"/>
      <c r="AW169" s="1156"/>
      <c r="AX169" s="1156"/>
      <c r="AY169" s="1156"/>
      <c r="AZ169" s="1156"/>
      <c r="BA169" s="1156"/>
    </row>
    <row r="170" spans="1:53" ht="12.75">
      <c r="A170" s="1156"/>
      <c r="B170" s="1156"/>
      <c r="C170" s="1156"/>
      <c r="D170" s="1156"/>
      <c r="E170" s="1156"/>
      <c r="F170" s="1156"/>
      <c r="G170" s="1156"/>
      <c r="H170" s="1156"/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189"/>
      <c r="X170" s="1189"/>
      <c r="Y170" s="1189"/>
      <c r="Z170" s="1189"/>
      <c r="AA170" s="1156"/>
      <c r="AB170" s="1156"/>
      <c r="AC170" s="1156"/>
      <c r="AD170" s="1156"/>
      <c r="AE170" s="1156"/>
      <c r="AF170" s="1156"/>
      <c r="AG170" s="1156"/>
      <c r="AH170" s="1156"/>
      <c r="AI170" s="1156"/>
      <c r="AJ170" s="1156"/>
      <c r="AK170" s="1156"/>
      <c r="AL170" s="1156"/>
      <c r="AM170" s="1156"/>
      <c r="AN170" s="1156"/>
      <c r="AO170" s="1156"/>
      <c r="AP170" s="1156"/>
      <c r="AQ170" s="1156"/>
      <c r="AR170" s="1156"/>
      <c r="AS170" s="1156"/>
      <c r="AT170" s="1156"/>
      <c r="AU170" s="1156"/>
      <c r="AV170" s="1156"/>
      <c r="AW170" s="1156"/>
      <c r="AX170" s="1156"/>
      <c r="AY170" s="1156"/>
      <c r="AZ170" s="1156"/>
      <c r="BA170" s="1156"/>
    </row>
    <row r="171" spans="1:53" ht="12.75">
      <c r="A171" s="1156"/>
      <c r="B171" s="1156"/>
      <c r="C171" s="1156"/>
      <c r="D171" s="1156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6"/>
      <c r="O171" s="1156"/>
      <c r="P171" s="1156"/>
      <c r="Q171" s="1156"/>
      <c r="R171" s="1156"/>
      <c r="S171" s="1156"/>
      <c r="T171" s="1156"/>
      <c r="U171" s="1156"/>
      <c r="V171" s="1156"/>
      <c r="W171" s="1156"/>
      <c r="X171" s="1156"/>
      <c r="Y171" s="1156"/>
      <c r="Z171" s="1156"/>
      <c r="AA171" s="1156"/>
      <c r="AB171" s="1156"/>
      <c r="AC171" s="1156"/>
      <c r="AD171" s="1156"/>
      <c r="AE171" s="1156"/>
      <c r="AF171" s="1156"/>
      <c r="AG171" s="1156"/>
      <c r="AH171" s="1156"/>
      <c r="AI171" s="1156"/>
      <c r="AJ171" s="1156"/>
      <c r="AK171" s="1156"/>
      <c r="AL171" s="1156"/>
      <c r="AM171" s="1156"/>
      <c r="AN171" s="1156"/>
      <c r="AO171" s="1156"/>
      <c r="AP171" s="1156"/>
      <c r="AQ171" s="1156"/>
      <c r="AR171" s="1156"/>
      <c r="AS171" s="1156"/>
      <c r="AT171" s="1156"/>
      <c r="AU171" s="1156"/>
      <c r="AV171" s="1156"/>
      <c r="AW171" s="1156"/>
      <c r="AX171" s="1156"/>
      <c r="AY171" s="1156"/>
      <c r="AZ171" s="1156"/>
      <c r="BA171" s="1156"/>
    </row>
    <row r="172" spans="1:53" ht="12.75">
      <c r="A172" s="1156"/>
      <c r="B172" s="1156"/>
      <c r="C172" s="1156"/>
      <c r="D172" s="1156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6"/>
      <c r="O172" s="1156"/>
      <c r="P172" s="1156"/>
      <c r="Q172" s="1156"/>
      <c r="R172" s="1156"/>
      <c r="S172" s="1156"/>
      <c r="T172" s="1156"/>
      <c r="U172" s="1156"/>
      <c r="V172" s="1156"/>
      <c r="W172" s="1156"/>
      <c r="X172" s="1156"/>
      <c r="Y172" s="1156"/>
      <c r="Z172" s="1156"/>
      <c r="AA172" s="1156"/>
      <c r="AB172" s="1156"/>
      <c r="AC172" s="1156"/>
      <c r="AD172" s="1156"/>
      <c r="AE172" s="1156"/>
      <c r="AF172" s="1156"/>
      <c r="AG172" s="1156"/>
      <c r="AH172" s="1156"/>
      <c r="AI172" s="1156"/>
      <c r="AJ172" s="1156"/>
      <c r="AK172" s="1156"/>
      <c r="AL172" s="1156"/>
      <c r="AM172" s="1156"/>
      <c r="AN172" s="1156"/>
      <c r="AO172" s="1156"/>
      <c r="AP172" s="1156"/>
      <c r="AQ172" s="1156"/>
      <c r="AR172" s="1156"/>
      <c r="AS172" s="1156"/>
      <c r="AT172" s="1156"/>
      <c r="AU172" s="1156"/>
      <c r="AV172" s="1156"/>
      <c r="AW172" s="1156"/>
      <c r="AX172" s="1156"/>
      <c r="AY172" s="1156"/>
      <c r="AZ172" s="1156"/>
      <c r="BA172" s="1156"/>
    </row>
    <row r="173" spans="1:53" ht="12.75">
      <c r="A173" s="1156"/>
      <c r="B173" s="1156"/>
      <c r="C173" s="1156"/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6"/>
      <c r="Q173" s="1156"/>
      <c r="R173" s="1156"/>
      <c r="S173" s="1156"/>
      <c r="T173" s="1156"/>
      <c r="U173" s="1156"/>
      <c r="V173" s="1156"/>
      <c r="W173" s="1156"/>
      <c r="X173" s="1156"/>
      <c r="Y173" s="1156"/>
      <c r="Z173" s="1156"/>
      <c r="AA173" s="1156"/>
      <c r="AB173" s="1156"/>
      <c r="AC173" s="1156"/>
      <c r="AD173" s="1156"/>
      <c r="AE173" s="1156"/>
      <c r="AF173" s="1156"/>
      <c r="AG173" s="1156"/>
      <c r="AH173" s="1156"/>
      <c r="AI173" s="1156"/>
      <c r="AJ173" s="1156"/>
      <c r="AK173" s="1156"/>
      <c r="AL173" s="1156"/>
      <c r="AM173" s="1156"/>
      <c r="AN173" s="1156"/>
      <c r="AO173" s="1156"/>
      <c r="AP173" s="1156"/>
      <c r="AQ173" s="1156"/>
      <c r="AR173" s="1156"/>
      <c r="AS173" s="1156"/>
      <c r="AT173" s="1156"/>
      <c r="AU173" s="1156"/>
      <c r="AV173" s="1156"/>
      <c r="AW173" s="1156"/>
      <c r="AX173" s="1156"/>
      <c r="AY173" s="1156"/>
      <c r="AZ173" s="1156"/>
      <c r="BA173" s="1156"/>
    </row>
    <row r="174" spans="1:53" ht="12.75">
      <c r="A174" s="1156"/>
      <c r="B174" s="1156"/>
      <c r="C174" s="1156"/>
      <c r="D174" s="1156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6"/>
      <c r="O174" s="1156"/>
      <c r="P174" s="1156"/>
      <c r="Q174" s="1156"/>
      <c r="R174" s="1156"/>
      <c r="S174" s="1156"/>
      <c r="T174" s="1156"/>
      <c r="U174" s="1156"/>
      <c r="V174" s="1156"/>
      <c r="W174" s="1156"/>
      <c r="X174" s="1156"/>
      <c r="Y174" s="1156"/>
      <c r="Z174" s="1156"/>
      <c r="AA174" s="1156"/>
      <c r="AB174" s="1156"/>
      <c r="AC174" s="1156"/>
      <c r="AD174" s="1156"/>
      <c r="AE174" s="1156"/>
      <c r="AF174" s="1156"/>
      <c r="AG174" s="1156"/>
      <c r="AH174" s="1156"/>
      <c r="AI174" s="1156"/>
      <c r="AJ174" s="1156"/>
      <c r="AK174" s="1156"/>
      <c r="AL174" s="1156"/>
      <c r="AM174" s="1156"/>
      <c r="AN174" s="1156"/>
      <c r="AO174" s="1156"/>
      <c r="AP174" s="1156"/>
      <c r="AQ174" s="1156"/>
      <c r="AR174" s="1156"/>
      <c r="AS174" s="1156"/>
      <c r="AT174" s="1156"/>
      <c r="AU174" s="1156"/>
      <c r="AV174" s="1156"/>
      <c r="AW174" s="1156"/>
      <c r="AX174" s="1156"/>
      <c r="AY174" s="1156"/>
      <c r="AZ174" s="1156"/>
      <c r="BA174" s="1156"/>
    </row>
    <row r="175" spans="1:53" ht="12.75">
      <c r="A175" s="1156"/>
      <c r="B175" s="1156"/>
      <c r="C175" s="1156"/>
      <c r="D175" s="1156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6"/>
      <c r="O175" s="1156"/>
      <c r="P175" s="1156"/>
      <c r="Q175" s="1156"/>
      <c r="R175" s="1156"/>
      <c r="S175" s="1156"/>
      <c r="T175" s="1156"/>
      <c r="U175" s="1156"/>
      <c r="V175" s="1156"/>
      <c r="W175" s="1156"/>
      <c r="X175" s="1156"/>
      <c r="Y175" s="1156"/>
      <c r="Z175" s="1156"/>
      <c r="AA175" s="1156"/>
      <c r="AB175" s="1156"/>
      <c r="AC175" s="1156"/>
      <c r="AD175" s="1156"/>
      <c r="AE175" s="1156"/>
      <c r="AF175" s="1156"/>
      <c r="AG175" s="1156"/>
      <c r="AH175" s="1156"/>
      <c r="AI175" s="1156"/>
      <c r="AJ175" s="1156"/>
      <c r="AK175" s="1156"/>
      <c r="AL175" s="1156"/>
      <c r="AM175" s="1156"/>
      <c r="AN175" s="1156"/>
      <c r="AO175" s="1156"/>
      <c r="AP175" s="1156"/>
      <c r="AQ175" s="1156"/>
      <c r="AR175" s="1156"/>
      <c r="AS175" s="1156"/>
      <c r="AT175" s="1156"/>
      <c r="AU175" s="1156"/>
      <c r="AV175" s="1156"/>
      <c r="AW175" s="1156"/>
      <c r="AX175" s="1156"/>
      <c r="AY175" s="1156"/>
      <c r="AZ175" s="1156"/>
      <c r="BA175" s="1156"/>
    </row>
    <row r="176" spans="1:53" ht="12.75">
      <c r="A176" s="1156"/>
      <c r="B176" s="1156"/>
      <c r="C176" s="1156"/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6"/>
      <c r="Q176" s="1156"/>
      <c r="R176" s="1156"/>
      <c r="S176" s="1156"/>
      <c r="T176" s="1156"/>
      <c r="U176" s="1156"/>
      <c r="V176" s="1156"/>
      <c r="W176" s="1156"/>
      <c r="X176" s="1156"/>
      <c r="Y176" s="1156"/>
      <c r="Z176" s="1156"/>
      <c r="AA176" s="1156"/>
      <c r="AB176" s="1156"/>
      <c r="AC176" s="1156"/>
      <c r="AD176" s="1156"/>
      <c r="AE176" s="1156"/>
      <c r="AF176" s="1156"/>
      <c r="AG176" s="1156"/>
      <c r="AH176" s="1156"/>
      <c r="AI176" s="1156"/>
      <c r="AJ176" s="1156"/>
      <c r="AK176" s="1156"/>
      <c r="AL176" s="1156"/>
      <c r="AM176" s="1156"/>
      <c r="AN176" s="1156"/>
      <c r="AO176" s="1156"/>
      <c r="AP176" s="1156"/>
      <c r="AQ176" s="1156"/>
      <c r="AR176" s="1156"/>
      <c r="AS176" s="1156"/>
      <c r="AT176" s="1156"/>
      <c r="AU176" s="1156"/>
      <c r="AV176" s="1156"/>
      <c r="AW176" s="1156"/>
      <c r="AX176" s="1156"/>
      <c r="AY176" s="1156"/>
      <c r="AZ176" s="1156"/>
      <c r="BA176" s="1156"/>
    </row>
    <row r="177" spans="1:53" ht="12.75">
      <c r="A177" s="1156"/>
      <c r="B177" s="1156"/>
      <c r="C177" s="1156"/>
      <c r="D177" s="1156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6"/>
      <c r="O177" s="1156"/>
      <c r="P177" s="1156"/>
      <c r="Q177" s="1156"/>
      <c r="R177" s="1156"/>
      <c r="S177" s="1156"/>
      <c r="T177" s="1156"/>
      <c r="U177" s="1156"/>
      <c r="V177" s="1156"/>
      <c r="W177" s="1156"/>
      <c r="X177" s="1156"/>
      <c r="Y177" s="1156"/>
      <c r="Z177" s="1156"/>
      <c r="AA177" s="1156"/>
      <c r="AB177" s="1156"/>
      <c r="AC177" s="1156"/>
      <c r="AD177" s="1156"/>
      <c r="AE177" s="1156"/>
      <c r="AF177" s="1156"/>
      <c r="AG177" s="1156"/>
      <c r="AH177" s="1156"/>
      <c r="AI177" s="1156"/>
      <c r="AJ177" s="1156"/>
      <c r="AK177" s="1156"/>
      <c r="AL177" s="1156"/>
      <c r="AM177" s="1156"/>
      <c r="AN177" s="1156"/>
      <c r="AO177" s="1156"/>
      <c r="AP177" s="1156"/>
      <c r="AQ177" s="1156"/>
      <c r="AR177" s="1156"/>
      <c r="AS177" s="1156"/>
      <c r="AT177" s="1156"/>
      <c r="AU177" s="1156"/>
      <c r="AV177" s="1156"/>
      <c r="AW177" s="1156"/>
      <c r="AX177" s="1156"/>
      <c r="AY177" s="1156"/>
      <c r="AZ177" s="1156"/>
      <c r="BA177" s="1156"/>
    </row>
    <row r="178" spans="1:53" ht="12.75">
      <c r="A178" s="1156"/>
      <c r="B178" s="1156"/>
      <c r="C178" s="1156"/>
      <c r="D178" s="1156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6"/>
      <c r="O178" s="1156"/>
      <c r="P178" s="1156"/>
      <c r="Q178" s="1156"/>
      <c r="R178" s="1156"/>
      <c r="S178" s="1156"/>
      <c r="T178" s="1156"/>
      <c r="U178" s="1156"/>
      <c r="V178" s="1156"/>
      <c r="W178" s="1156"/>
      <c r="X178" s="1156"/>
      <c r="Y178" s="1156"/>
      <c r="Z178" s="1156"/>
      <c r="AA178" s="1156"/>
      <c r="AB178" s="1156"/>
      <c r="AC178" s="1156"/>
      <c r="AD178" s="1156"/>
      <c r="AE178" s="1156"/>
      <c r="AF178" s="1156"/>
      <c r="AG178" s="1156"/>
      <c r="AH178" s="1156"/>
      <c r="AI178" s="1156"/>
      <c r="AJ178" s="1156"/>
      <c r="AK178" s="1156"/>
      <c r="AL178" s="1156"/>
      <c r="AM178" s="1156"/>
      <c r="AN178" s="1156"/>
      <c r="AO178" s="1156"/>
      <c r="AP178" s="1156"/>
      <c r="AQ178" s="1156"/>
      <c r="AR178" s="1156"/>
      <c r="AS178" s="1156"/>
      <c r="AT178" s="1156"/>
      <c r="AU178" s="1156"/>
      <c r="AV178" s="1156"/>
      <c r="AW178" s="1156"/>
      <c r="AX178" s="1156"/>
      <c r="AY178" s="1156"/>
      <c r="AZ178" s="1156"/>
      <c r="BA178" s="1156"/>
    </row>
    <row r="179" spans="1:53" ht="12.75">
      <c r="A179" s="1156"/>
      <c r="B179" s="1156"/>
      <c r="C179" s="1156"/>
      <c r="D179" s="1156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6"/>
      <c r="O179" s="1156"/>
      <c r="P179" s="1156"/>
      <c r="Q179" s="1156"/>
      <c r="R179" s="1156"/>
      <c r="S179" s="1156"/>
      <c r="T179" s="1156"/>
      <c r="U179" s="1156"/>
      <c r="V179" s="1156"/>
      <c r="W179" s="1156"/>
      <c r="X179" s="1156"/>
      <c r="Y179" s="1156"/>
      <c r="Z179" s="1156"/>
      <c r="AA179" s="1156"/>
      <c r="AB179" s="1156"/>
      <c r="AC179" s="1156"/>
      <c r="AD179" s="1156"/>
      <c r="AE179" s="1156"/>
      <c r="AF179" s="1156"/>
      <c r="AG179" s="1156"/>
      <c r="AH179" s="1156"/>
      <c r="AI179" s="1156"/>
      <c r="AJ179" s="1156"/>
      <c r="AK179" s="1156"/>
      <c r="AL179" s="1156"/>
      <c r="AM179" s="1156"/>
      <c r="AN179" s="1156"/>
      <c r="AO179" s="1156"/>
      <c r="AP179" s="1156"/>
      <c r="AQ179" s="1156"/>
      <c r="AR179" s="1156"/>
      <c r="AS179" s="1156"/>
      <c r="AT179" s="1156"/>
      <c r="AU179" s="1156"/>
      <c r="AV179" s="1156"/>
      <c r="AW179" s="1156"/>
      <c r="AX179" s="1156"/>
      <c r="AY179" s="1156"/>
      <c r="AZ179" s="1156"/>
      <c r="BA179" s="1156"/>
    </row>
    <row r="180" spans="1:53" ht="12.75">
      <c r="A180" s="1156"/>
      <c r="B180" s="1156"/>
      <c r="C180" s="1156"/>
      <c r="D180" s="1156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6"/>
      <c r="O180" s="1156"/>
      <c r="P180" s="1156"/>
      <c r="Q180" s="1156"/>
      <c r="R180" s="1156"/>
      <c r="S180" s="1156"/>
      <c r="T180" s="1156"/>
      <c r="U180" s="1156"/>
      <c r="V180" s="1156"/>
      <c r="W180" s="1156"/>
      <c r="X180" s="1156"/>
      <c r="Y180" s="1156"/>
      <c r="Z180" s="1156"/>
      <c r="AA180" s="1156"/>
      <c r="AB180" s="1156"/>
      <c r="AC180" s="1156"/>
      <c r="AD180" s="1156"/>
      <c r="AE180" s="1156"/>
      <c r="AF180" s="1156"/>
      <c r="AG180" s="1156"/>
      <c r="AH180" s="1156"/>
      <c r="AI180" s="1156"/>
      <c r="AJ180" s="1156"/>
      <c r="AK180" s="1156"/>
      <c r="AL180" s="1156"/>
      <c r="AM180" s="1156"/>
      <c r="AN180" s="1156"/>
      <c r="AO180" s="1156"/>
      <c r="AP180" s="1156"/>
      <c r="AQ180" s="1156"/>
      <c r="AR180" s="1156"/>
      <c r="AS180" s="1156"/>
      <c r="AT180" s="1156"/>
      <c r="AU180" s="1156"/>
      <c r="AV180" s="1156"/>
      <c r="AW180" s="1156"/>
      <c r="AX180" s="1156"/>
      <c r="AY180" s="1156"/>
      <c r="AZ180" s="1156"/>
      <c r="BA180" s="1156"/>
    </row>
    <row r="181" spans="1:53" ht="12.75">
      <c r="A181" s="1156"/>
      <c r="B181" s="1156"/>
      <c r="C181" s="1156"/>
      <c r="D181" s="1156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6"/>
      <c r="O181" s="1156"/>
      <c r="P181" s="1156"/>
      <c r="Q181" s="1156"/>
      <c r="R181" s="1156"/>
      <c r="S181" s="1156"/>
      <c r="T181" s="1156"/>
      <c r="U181" s="1156"/>
      <c r="V181" s="1156"/>
      <c r="W181" s="1156"/>
      <c r="X181" s="1156"/>
      <c r="Y181" s="1156"/>
      <c r="Z181" s="1156"/>
      <c r="AA181" s="1156"/>
      <c r="AB181" s="1156"/>
      <c r="AC181" s="1156"/>
      <c r="AD181" s="1156"/>
      <c r="AE181" s="1156"/>
      <c r="AF181" s="1156"/>
      <c r="AG181" s="1156"/>
      <c r="AH181" s="1156"/>
      <c r="AI181" s="1156"/>
      <c r="AJ181" s="1156"/>
      <c r="AK181" s="1156"/>
      <c r="AL181" s="1156"/>
      <c r="AM181" s="1156"/>
      <c r="AN181" s="1156"/>
      <c r="AO181" s="1156"/>
      <c r="AP181" s="1156"/>
      <c r="AQ181" s="1156"/>
      <c r="AR181" s="1156"/>
      <c r="AS181" s="1156"/>
      <c r="AT181" s="1156"/>
      <c r="AU181" s="1156"/>
      <c r="AV181" s="1156"/>
      <c r="AW181" s="1156"/>
      <c r="AX181" s="1156"/>
      <c r="AY181" s="1156"/>
      <c r="AZ181" s="1156"/>
      <c r="BA181" s="1156"/>
    </row>
    <row r="182" spans="1:53" ht="12.75">
      <c r="A182" s="1156"/>
      <c r="B182" s="1156"/>
      <c r="C182" s="1156"/>
      <c r="D182" s="1156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6"/>
      <c r="O182" s="1156"/>
      <c r="P182" s="1156"/>
      <c r="Q182" s="1156"/>
      <c r="R182" s="1156"/>
      <c r="S182" s="1156"/>
      <c r="T182" s="1156"/>
      <c r="U182" s="1156"/>
      <c r="V182" s="1156"/>
      <c r="W182" s="1156"/>
      <c r="X182" s="1156"/>
      <c r="Y182" s="1156"/>
      <c r="Z182" s="1156"/>
      <c r="AA182" s="1156"/>
      <c r="AB182" s="1156"/>
      <c r="AC182" s="1156"/>
      <c r="AD182" s="1156"/>
      <c r="AE182" s="1156"/>
      <c r="AF182" s="1156"/>
      <c r="AG182" s="1156"/>
      <c r="AH182" s="1156"/>
      <c r="AI182" s="1156"/>
      <c r="AJ182" s="1156"/>
      <c r="AK182" s="1156"/>
      <c r="AL182" s="1156"/>
      <c r="AM182" s="1156"/>
      <c r="AN182" s="1156"/>
      <c r="AO182" s="1156"/>
      <c r="AP182" s="1156"/>
      <c r="AQ182" s="1156"/>
      <c r="AR182" s="1156"/>
      <c r="AS182" s="1156"/>
      <c r="AT182" s="1156"/>
      <c r="AU182" s="1156"/>
      <c r="AV182" s="1156"/>
      <c r="AW182" s="1156"/>
      <c r="AX182" s="1156"/>
      <c r="AY182" s="1156"/>
      <c r="AZ182" s="1156"/>
      <c r="BA182" s="1156"/>
    </row>
    <row r="183" spans="1:53" ht="12.75">
      <c r="A183" s="1156"/>
      <c r="B183" s="1156"/>
      <c r="C183" s="1156"/>
      <c r="D183" s="1156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6"/>
      <c r="O183" s="1156"/>
      <c r="P183" s="1156"/>
      <c r="Q183" s="1156"/>
      <c r="R183" s="1156"/>
      <c r="S183" s="1156"/>
      <c r="T183" s="1156"/>
      <c r="U183" s="1156"/>
      <c r="V183" s="1156"/>
      <c r="W183" s="1156"/>
      <c r="X183" s="1156"/>
      <c r="Y183" s="1156"/>
      <c r="Z183" s="1156"/>
      <c r="AA183" s="1156"/>
      <c r="AB183" s="1156"/>
      <c r="AC183" s="1156"/>
      <c r="AD183" s="1156"/>
      <c r="AE183" s="1156"/>
      <c r="AF183" s="1156"/>
      <c r="AG183" s="1156"/>
      <c r="AH183" s="1156"/>
      <c r="AI183" s="1156"/>
      <c r="AJ183" s="1156"/>
      <c r="AK183" s="1156"/>
      <c r="AL183" s="1156"/>
      <c r="AM183" s="1156"/>
      <c r="AN183" s="1156"/>
      <c r="AO183" s="1156"/>
      <c r="AP183" s="1156"/>
      <c r="AQ183" s="1156"/>
      <c r="AR183" s="1156"/>
      <c r="AS183" s="1156"/>
      <c r="AT183" s="1156"/>
      <c r="AU183" s="1156"/>
      <c r="AV183" s="1156"/>
      <c r="AW183" s="1156"/>
      <c r="AX183" s="1156"/>
      <c r="AY183" s="1156"/>
      <c r="AZ183" s="1156"/>
      <c r="BA183" s="1156"/>
    </row>
    <row r="184" spans="1:53" ht="12.75">
      <c r="A184" s="1156"/>
      <c r="B184" s="1156"/>
      <c r="C184" s="1156"/>
      <c r="D184" s="1156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6"/>
      <c r="O184" s="1156"/>
      <c r="P184" s="1156"/>
      <c r="Q184" s="1156"/>
      <c r="R184" s="1156"/>
      <c r="S184" s="1156"/>
      <c r="T184" s="1156"/>
      <c r="U184" s="1156"/>
      <c r="V184" s="1156"/>
      <c r="W184" s="1156"/>
      <c r="X184" s="1156"/>
      <c r="Y184" s="1156"/>
      <c r="Z184" s="1156"/>
      <c r="AA184" s="1156"/>
      <c r="AB184" s="1156"/>
      <c r="AC184" s="1156"/>
      <c r="AD184" s="1156"/>
      <c r="AE184" s="1156"/>
      <c r="AF184" s="1156"/>
      <c r="AG184" s="1156"/>
      <c r="AH184" s="1156"/>
      <c r="AI184" s="1156"/>
      <c r="AJ184" s="1156"/>
      <c r="AK184" s="1156"/>
      <c r="AL184" s="1156"/>
      <c r="AM184" s="1156"/>
      <c r="AN184" s="1156"/>
      <c r="AO184" s="1156"/>
      <c r="AP184" s="1156"/>
      <c r="AQ184" s="1156"/>
      <c r="AR184" s="1156"/>
      <c r="AS184" s="1156"/>
      <c r="AT184" s="1156"/>
      <c r="AU184" s="1156"/>
      <c r="AV184" s="1156"/>
      <c r="AW184" s="1156"/>
      <c r="AX184" s="1156"/>
      <c r="AY184" s="1156"/>
      <c r="AZ184" s="1156"/>
      <c r="BA184" s="1156"/>
    </row>
    <row r="185" spans="1:53" ht="12.75">
      <c r="A185" s="1156"/>
      <c r="B185" s="1156"/>
      <c r="C185" s="1156"/>
      <c r="D185" s="1156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6"/>
      <c r="O185" s="1156"/>
      <c r="P185" s="1156"/>
      <c r="Q185" s="1156"/>
      <c r="R185" s="1156"/>
      <c r="S185" s="1156"/>
      <c r="T185" s="1156"/>
      <c r="U185" s="1156"/>
      <c r="V185" s="1156"/>
      <c r="W185" s="1156"/>
      <c r="X185" s="1156"/>
      <c r="Y185" s="1156"/>
      <c r="Z185" s="1156"/>
      <c r="AA185" s="1156"/>
      <c r="AB185" s="1156"/>
      <c r="AC185" s="1156"/>
      <c r="AD185" s="1156"/>
      <c r="AE185" s="1156"/>
      <c r="AF185" s="1156"/>
      <c r="AG185" s="1156"/>
      <c r="AH185" s="1156"/>
      <c r="AI185" s="1156"/>
      <c r="AJ185" s="1156"/>
      <c r="AK185" s="1156"/>
      <c r="AL185" s="1156"/>
      <c r="AM185" s="1156"/>
      <c r="AN185" s="1156"/>
      <c r="AO185" s="1156"/>
      <c r="AP185" s="1156"/>
      <c r="AQ185" s="1156"/>
      <c r="AR185" s="1156"/>
      <c r="AS185" s="1156"/>
      <c r="AT185" s="1156"/>
      <c r="AU185" s="1156"/>
      <c r="AV185" s="1156"/>
      <c r="AW185" s="1156"/>
      <c r="AX185" s="1156"/>
      <c r="AY185" s="1156"/>
      <c r="AZ185" s="1156"/>
      <c r="BA185" s="1156"/>
    </row>
    <row r="186" spans="1:53" ht="12.75">
      <c r="A186" s="1156"/>
      <c r="B186" s="1156"/>
      <c r="C186" s="1156"/>
      <c r="D186" s="1156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6"/>
      <c r="O186" s="1156"/>
      <c r="P186" s="1156"/>
      <c r="Q186" s="1156"/>
      <c r="R186" s="1156"/>
      <c r="S186" s="1156"/>
      <c r="T186" s="1156"/>
      <c r="U186" s="1156"/>
      <c r="V186" s="1156"/>
      <c r="W186" s="1156"/>
      <c r="X186" s="1156"/>
      <c r="Y186" s="1156"/>
      <c r="Z186" s="1156"/>
      <c r="AA186" s="1156"/>
      <c r="AB186" s="1156"/>
      <c r="AC186" s="1156"/>
      <c r="AD186" s="1156"/>
      <c r="AE186" s="1156"/>
      <c r="AF186" s="1156"/>
      <c r="AG186" s="1156"/>
      <c r="AH186" s="1156"/>
      <c r="AI186" s="1156"/>
      <c r="AJ186" s="1156"/>
      <c r="AK186" s="1156"/>
      <c r="AL186" s="1156"/>
      <c r="AM186" s="1156"/>
      <c r="AN186" s="1156"/>
      <c r="AO186" s="1156"/>
      <c r="AP186" s="1156"/>
      <c r="AQ186" s="1156"/>
      <c r="AR186" s="1156"/>
      <c r="AS186" s="1156"/>
      <c r="AT186" s="1156"/>
      <c r="AU186" s="1156"/>
      <c r="AV186" s="1156"/>
      <c r="AW186" s="1156"/>
      <c r="AX186" s="1156"/>
      <c r="AY186" s="1156"/>
      <c r="AZ186" s="1156"/>
      <c r="BA186" s="1156"/>
    </row>
    <row r="187" spans="1:53" ht="12.75">
      <c r="A187" s="1156"/>
      <c r="B187" s="1156"/>
      <c r="C187" s="1156"/>
      <c r="D187" s="1156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6"/>
      <c r="O187" s="1156"/>
      <c r="P187" s="1156"/>
      <c r="Q187" s="1156"/>
      <c r="R187" s="1156"/>
      <c r="S187" s="1156"/>
      <c r="T187" s="1156"/>
      <c r="U187" s="1156"/>
      <c r="V187" s="1156"/>
      <c r="W187" s="1156"/>
      <c r="X187" s="1156"/>
      <c r="Y187" s="1156"/>
      <c r="Z187" s="1156"/>
      <c r="AA187" s="1156"/>
      <c r="AB187" s="1156"/>
      <c r="AC187" s="1156"/>
      <c r="AD187" s="1156"/>
      <c r="AE187" s="1156"/>
      <c r="AF187" s="1156"/>
      <c r="AG187" s="1156"/>
      <c r="AH187" s="1156"/>
      <c r="AI187" s="1156"/>
      <c r="AJ187" s="1156"/>
      <c r="AK187" s="1156"/>
      <c r="AL187" s="1156"/>
      <c r="AM187" s="1156"/>
      <c r="AN187" s="1156"/>
      <c r="AO187" s="1156"/>
      <c r="AP187" s="1156"/>
      <c r="AQ187" s="1156"/>
      <c r="AR187" s="1156"/>
      <c r="AS187" s="1156"/>
      <c r="AT187" s="1156"/>
      <c r="AU187" s="1156"/>
      <c r="AV187" s="1156"/>
      <c r="AW187" s="1156"/>
      <c r="AX187" s="1156"/>
      <c r="AY187" s="1156"/>
      <c r="AZ187" s="1156"/>
      <c r="BA187" s="1156"/>
    </row>
    <row r="188" spans="1:53" ht="12.75">
      <c r="A188" s="1156"/>
      <c r="B188" s="1156"/>
      <c r="C188" s="1156"/>
      <c r="D188" s="1156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6"/>
      <c r="O188" s="1156"/>
      <c r="P188" s="1156"/>
      <c r="Q188" s="1156"/>
      <c r="R188" s="1156"/>
      <c r="S188" s="1156"/>
      <c r="T188" s="1156"/>
      <c r="U188" s="1156"/>
      <c r="V188" s="1156"/>
      <c r="W188" s="1156"/>
      <c r="X188" s="1156"/>
      <c r="Y188" s="1156"/>
      <c r="Z188" s="1156"/>
      <c r="AA188" s="1156"/>
      <c r="AB188" s="1156"/>
      <c r="AC188" s="1156"/>
      <c r="AD188" s="1156"/>
      <c r="AE188" s="1156"/>
      <c r="AF188" s="1156"/>
      <c r="AG188" s="1156"/>
      <c r="AH188" s="1156"/>
      <c r="AI188" s="1156"/>
      <c r="AJ188" s="1156"/>
      <c r="AK188" s="1156"/>
      <c r="AL188" s="1156"/>
      <c r="AM188" s="1156"/>
      <c r="AN188" s="1156"/>
      <c r="AO188" s="1156"/>
      <c r="AP188" s="1156"/>
      <c r="AQ188" s="1156"/>
      <c r="AR188" s="1156"/>
      <c r="AS188" s="1156"/>
      <c r="AT188" s="1156"/>
      <c r="AU188" s="1156"/>
      <c r="AV188" s="1156"/>
      <c r="AW188" s="1156"/>
      <c r="AX188" s="1156"/>
      <c r="AY188" s="1156"/>
      <c r="AZ188" s="1156"/>
      <c r="BA188" s="1156"/>
    </row>
    <row r="189" spans="1:53" ht="12.75">
      <c r="A189" s="1156"/>
      <c r="B189" s="1156"/>
      <c r="C189" s="1156"/>
      <c r="D189" s="1156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6"/>
      <c r="O189" s="1156"/>
      <c r="P189" s="1156"/>
      <c r="Q189" s="1156"/>
      <c r="R189" s="1156"/>
      <c r="S189" s="1156"/>
      <c r="T189" s="1156"/>
      <c r="U189" s="1156"/>
      <c r="V189" s="1156"/>
      <c r="W189" s="1156"/>
      <c r="X189" s="1156"/>
      <c r="Y189" s="1156"/>
      <c r="Z189" s="1156"/>
      <c r="AA189" s="1156"/>
      <c r="AB189" s="1156"/>
      <c r="AC189" s="1156"/>
      <c r="AD189" s="1156"/>
      <c r="AE189" s="1156"/>
      <c r="AF189" s="1156"/>
      <c r="AG189" s="1156"/>
      <c r="AH189" s="1156"/>
      <c r="AI189" s="1156"/>
      <c r="AJ189" s="1156"/>
      <c r="AK189" s="1156"/>
      <c r="AL189" s="1156"/>
      <c r="AM189" s="1156"/>
      <c r="AN189" s="1156"/>
      <c r="AO189" s="1156"/>
      <c r="AP189" s="1156"/>
      <c r="AQ189" s="1156"/>
      <c r="AR189" s="1156"/>
      <c r="AS189" s="1156"/>
      <c r="AT189" s="1156"/>
      <c r="AU189" s="1156"/>
      <c r="AV189" s="1156"/>
      <c r="AW189" s="1156"/>
      <c r="AX189" s="1156"/>
      <c r="AY189" s="1156"/>
      <c r="AZ189" s="1156"/>
      <c r="BA189" s="1156"/>
    </row>
    <row r="190" spans="1:53" ht="12.75">
      <c r="A190" s="1156"/>
      <c r="B190" s="1156"/>
      <c r="C190" s="1156"/>
      <c r="D190" s="1156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6"/>
      <c r="O190" s="1156"/>
      <c r="P190" s="1156"/>
      <c r="Q190" s="1156"/>
      <c r="R190" s="1156"/>
      <c r="S190" s="1156"/>
      <c r="T190" s="1156"/>
      <c r="U190" s="1156"/>
      <c r="V190" s="1156"/>
      <c r="W190" s="1156"/>
      <c r="X190" s="1156"/>
      <c r="Y190" s="1156"/>
      <c r="Z190" s="1156"/>
      <c r="AA190" s="1156"/>
      <c r="AB190" s="1156"/>
      <c r="AC190" s="1156"/>
      <c r="AD190" s="1156"/>
      <c r="AE190" s="1156"/>
      <c r="AF190" s="1156"/>
      <c r="AG190" s="1156"/>
      <c r="AH190" s="1156"/>
      <c r="AI190" s="1156"/>
      <c r="AJ190" s="1156"/>
      <c r="AK190" s="1156"/>
      <c r="AL190" s="1156"/>
      <c r="AM190" s="1156"/>
      <c r="AN190" s="1156"/>
      <c r="AO190" s="1156"/>
      <c r="AP190" s="1156"/>
      <c r="AQ190" s="1156"/>
      <c r="AR190" s="1156"/>
      <c r="AS190" s="1156"/>
      <c r="AT190" s="1156"/>
      <c r="AU190" s="1156"/>
      <c r="AV190" s="1156"/>
      <c r="AW190" s="1156"/>
      <c r="AX190" s="1156"/>
      <c r="AY190" s="1156"/>
      <c r="AZ190" s="1156"/>
      <c r="BA190" s="1156"/>
    </row>
    <row r="191" spans="1:53" ht="12.75">
      <c r="A191" s="1156"/>
      <c r="B191" s="1156"/>
      <c r="C191" s="1156"/>
      <c r="D191" s="1156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6"/>
      <c r="O191" s="1156"/>
      <c r="P191" s="1156"/>
      <c r="Q191" s="1156"/>
      <c r="R191" s="1156"/>
      <c r="S191" s="1156"/>
      <c r="T191" s="1156"/>
      <c r="U191" s="1156"/>
      <c r="V191" s="1156"/>
      <c r="W191" s="1156"/>
      <c r="X191" s="1156"/>
      <c r="Y191" s="1156"/>
      <c r="Z191" s="1156"/>
      <c r="AA191" s="1156"/>
      <c r="AB191" s="1156"/>
      <c r="AC191" s="1156"/>
      <c r="AD191" s="1156"/>
      <c r="AE191" s="1156"/>
      <c r="AF191" s="1156"/>
      <c r="AG191" s="1156"/>
      <c r="AH191" s="1156"/>
      <c r="AI191" s="1156"/>
      <c r="AJ191" s="1156"/>
      <c r="AK191" s="1156"/>
      <c r="AL191" s="1156"/>
      <c r="AM191" s="1156"/>
      <c r="AN191" s="1156"/>
      <c r="AO191" s="1156"/>
      <c r="AP191" s="1156"/>
      <c r="AQ191" s="1156"/>
      <c r="AR191" s="1156"/>
      <c r="AS191" s="1156"/>
      <c r="AT191" s="1156"/>
      <c r="AU191" s="1156"/>
      <c r="AV191" s="1156"/>
      <c r="AW191" s="1156"/>
      <c r="AX191" s="1156"/>
      <c r="AY191" s="1156"/>
      <c r="AZ191" s="1156"/>
      <c r="BA191" s="115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86"/>
  <sheetViews>
    <sheetView showGridLines="0" view="pageBreakPreview" zoomScale="75" zoomScaleNormal="75" zoomScaleSheetLayoutView="75" workbookViewId="0" topLeftCell="A1">
      <selection activeCell="C14" sqref="C14"/>
    </sheetView>
  </sheetViews>
  <sheetFormatPr defaultColWidth="9.140625" defaultRowHeight="12.75"/>
  <cols>
    <col min="1" max="1" width="11.28125" style="1193" customWidth="1"/>
    <col min="2" max="2" width="19.00390625" style="1193" customWidth="1"/>
    <col min="3" max="4" width="12.57421875" style="1193" customWidth="1"/>
    <col min="5" max="5" width="12.421875" style="1193" customWidth="1"/>
    <col min="6" max="6" width="16.57421875" style="1193" customWidth="1"/>
    <col min="7" max="7" width="53.28125" style="1193" customWidth="1"/>
    <col min="8" max="16384" width="9.140625" style="1193" customWidth="1"/>
  </cols>
  <sheetData>
    <row r="1" spans="1:7" ht="12.75">
      <c r="A1" s="1192"/>
      <c r="B1" s="1192"/>
      <c r="C1" s="1192"/>
      <c r="D1" s="1192"/>
      <c r="E1" s="1192"/>
      <c r="F1" s="1192"/>
      <c r="G1" s="1192"/>
    </row>
    <row r="2" spans="1:7" ht="12.75">
      <c r="A2" s="1192"/>
      <c r="B2" s="1192"/>
      <c r="C2" s="1192"/>
      <c r="D2" s="1192"/>
      <c r="E2" s="1192"/>
      <c r="F2" s="1192"/>
      <c r="G2" s="1192"/>
    </row>
    <row r="3" spans="1:7" ht="15.75">
      <c r="A3" s="1194" t="s">
        <v>211</v>
      </c>
      <c r="B3" s="1195" t="s">
        <v>640</v>
      </c>
      <c r="C3" s="1195"/>
      <c r="D3" s="1196"/>
      <c r="E3" s="1196"/>
      <c r="F3" s="1196"/>
      <c r="G3" s="1197" t="s">
        <v>416</v>
      </c>
    </row>
    <row r="4" spans="1:7" ht="15">
      <c r="A4" s="1196"/>
      <c r="B4" s="1196"/>
      <c r="C4" s="1196"/>
      <c r="D4" s="1195"/>
      <c r="E4" s="1195"/>
      <c r="F4" s="1195"/>
      <c r="G4" s="1198" t="s">
        <v>642</v>
      </c>
    </row>
    <row r="5" spans="1:7" ht="15.75">
      <c r="A5" s="1194"/>
      <c r="B5" s="1195"/>
      <c r="C5" s="1195"/>
      <c r="D5" s="1195"/>
      <c r="E5" s="1195"/>
      <c r="F5" s="1195"/>
      <c r="G5" s="1199"/>
    </row>
    <row r="6" spans="1:7" ht="15.75">
      <c r="A6" s="1194"/>
      <c r="B6" s="1195"/>
      <c r="C6" s="1195"/>
      <c r="D6" s="1195"/>
      <c r="E6" s="1195"/>
      <c r="F6" s="1195"/>
      <c r="G6" s="1195"/>
    </row>
    <row r="7" spans="1:7" ht="15.75">
      <c r="A7" s="1200" t="s">
        <v>417</v>
      </c>
      <c r="B7" s="1201"/>
      <c r="C7" s="1201"/>
      <c r="D7" s="1201"/>
      <c r="E7" s="1201"/>
      <c r="F7" s="1201"/>
      <c r="G7" s="1200"/>
    </row>
    <row r="8" spans="1:7" ht="15.75" customHeight="1">
      <c r="A8" s="1739" t="s">
        <v>337</v>
      </c>
      <c r="B8" s="1739"/>
      <c r="C8" s="1739"/>
      <c r="D8" s="1739"/>
      <c r="E8" s="1739"/>
      <c r="F8" s="1739"/>
      <c r="G8" s="1739"/>
    </row>
    <row r="9" spans="1:7" ht="13.5" thickBot="1">
      <c r="A9" s="1202"/>
      <c r="B9" s="1203"/>
      <c r="C9" s="1203"/>
      <c r="D9" s="1203"/>
      <c r="E9" s="1204"/>
      <c r="F9" s="1203"/>
      <c r="G9" s="1205"/>
    </row>
    <row r="10" spans="1:7" ht="12.75">
      <c r="A10" s="1206" t="s">
        <v>395</v>
      </c>
      <c r="B10" s="1207"/>
      <c r="C10" s="1208" t="s">
        <v>338</v>
      </c>
      <c r="D10" s="1209"/>
      <c r="E10" s="1210" t="s">
        <v>217</v>
      </c>
      <c r="F10" s="1210" t="s">
        <v>396</v>
      </c>
      <c r="G10" s="1211"/>
    </row>
    <row r="11" spans="1:7" ht="13.5" thickBot="1">
      <c r="A11" s="1212"/>
      <c r="B11" s="1203"/>
      <c r="C11" s="1213" t="s">
        <v>678</v>
      </c>
      <c r="D11" s="1214" t="s">
        <v>679</v>
      </c>
      <c r="E11" s="1214" t="s">
        <v>303</v>
      </c>
      <c r="F11" s="1214" t="s">
        <v>397</v>
      </c>
      <c r="G11" s="1215" t="s">
        <v>398</v>
      </c>
    </row>
    <row r="12" spans="1:7" ht="12.75">
      <c r="A12" s="1216"/>
      <c r="B12" s="1192"/>
      <c r="C12" s="1217"/>
      <c r="D12" s="1218"/>
      <c r="E12" s="1219"/>
      <c r="F12" s="1220"/>
      <c r="G12" s="1221"/>
    </row>
    <row r="13" spans="1:7" ht="25.5">
      <c r="A13" s="1216"/>
      <c r="B13" s="1192"/>
      <c r="C13" s="1222">
        <v>78526</v>
      </c>
      <c r="D13" s="1223">
        <v>61755</v>
      </c>
      <c r="E13" s="1219">
        <v>61755</v>
      </c>
      <c r="F13" s="1224"/>
      <c r="G13" s="1225" t="s">
        <v>645</v>
      </c>
    </row>
    <row r="14" spans="1:7" ht="12.75">
      <c r="A14" s="1216"/>
      <c r="B14" s="1192"/>
      <c r="C14" s="1222">
        <v>200</v>
      </c>
      <c r="D14" s="1223">
        <v>25161</v>
      </c>
      <c r="E14" s="1219">
        <v>25043.86</v>
      </c>
      <c r="F14" s="1224"/>
      <c r="G14" s="1226" t="s">
        <v>646</v>
      </c>
    </row>
    <row r="15" spans="1:7" ht="12.75">
      <c r="A15" s="1216"/>
      <c r="B15" s="1192"/>
      <c r="C15" s="1222">
        <v>60396</v>
      </c>
      <c r="D15" s="1223">
        <v>16573</v>
      </c>
      <c r="E15" s="1219">
        <v>16572.48</v>
      </c>
      <c r="F15" s="1224"/>
      <c r="G15" s="1227" t="s">
        <v>647</v>
      </c>
    </row>
    <row r="16" spans="1:7" ht="12.75">
      <c r="A16" s="1216"/>
      <c r="B16" s="1192"/>
      <c r="C16" s="1222">
        <v>255969</v>
      </c>
      <c r="D16" s="1223">
        <v>64430</v>
      </c>
      <c r="E16" s="1219">
        <v>64430</v>
      </c>
      <c r="F16" s="1224"/>
      <c r="G16" s="1228" t="s">
        <v>648</v>
      </c>
    </row>
    <row r="17" spans="1:7" ht="12.75">
      <c r="A17" s="1216"/>
      <c r="B17" s="1192"/>
      <c r="C17" s="1222">
        <v>0</v>
      </c>
      <c r="D17" s="1223">
        <v>13780</v>
      </c>
      <c r="E17" s="1219">
        <v>13780</v>
      </c>
      <c r="F17" s="1224"/>
      <c r="G17" s="1228" t="s">
        <v>418</v>
      </c>
    </row>
    <row r="18" spans="1:7" ht="12.75">
      <c r="A18" s="1216"/>
      <c r="B18" s="1192"/>
      <c r="C18" s="1222">
        <v>0</v>
      </c>
      <c r="D18" s="1223">
        <v>1305</v>
      </c>
      <c r="E18" s="1219">
        <v>1305</v>
      </c>
      <c r="F18" s="1224"/>
      <c r="G18" s="1228" t="s">
        <v>649</v>
      </c>
    </row>
    <row r="19" spans="1:7" ht="12.75">
      <c r="A19" s="1216"/>
      <c r="B19" s="1192"/>
      <c r="C19" s="1222">
        <v>129000</v>
      </c>
      <c r="D19" s="1223">
        <v>121740</v>
      </c>
      <c r="E19" s="1219">
        <v>121566.7</v>
      </c>
      <c r="F19" s="1224"/>
      <c r="G19" s="1228" t="s">
        <v>650</v>
      </c>
    </row>
    <row r="20" spans="1:7" ht="12.75">
      <c r="A20" s="1216"/>
      <c r="B20" s="1192"/>
      <c r="C20" s="1222">
        <v>0</v>
      </c>
      <c r="D20" s="1223">
        <v>5210</v>
      </c>
      <c r="E20" s="1219">
        <v>5210</v>
      </c>
      <c r="F20" s="1224"/>
      <c r="G20" s="1229" t="s">
        <v>651</v>
      </c>
    </row>
    <row r="21" spans="1:7" ht="12.75">
      <c r="A21" s="1216"/>
      <c r="B21" s="1192"/>
      <c r="C21" s="1222">
        <v>0</v>
      </c>
      <c r="D21" s="1223">
        <v>2548</v>
      </c>
      <c r="E21" s="1219">
        <v>2547.66</v>
      </c>
      <c r="F21" s="1224"/>
      <c r="G21" s="1230" t="s">
        <v>652</v>
      </c>
    </row>
    <row r="22" spans="1:7" ht="12.75">
      <c r="A22" s="1216"/>
      <c r="B22" s="1192"/>
      <c r="C22" s="1222">
        <v>200000</v>
      </c>
      <c r="D22" s="1223">
        <v>57408</v>
      </c>
      <c r="E22" s="1219">
        <v>57358</v>
      </c>
      <c r="F22" s="1224"/>
      <c r="G22" s="1230" t="s">
        <v>653</v>
      </c>
    </row>
    <row r="23" spans="1:7" ht="12.75">
      <c r="A23" s="1216"/>
      <c r="B23" s="1192"/>
      <c r="C23" s="1222">
        <v>10009</v>
      </c>
      <c r="D23" s="1223">
        <v>775</v>
      </c>
      <c r="E23" s="1219">
        <v>775</v>
      </c>
      <c r="F23" s="1224"/>
      <c r="G23" s="1228" t="s">
        <v>654</v>
      </c>
    </row>
    <row r="24" spans="1:7" ht="12.75">
      <c r="A24" s="1216"/>
      <c r="B24" s="1192"/>
      <c r="C24" s="1222">
        <v>0</v>
      </c>
      <c r="D24" s="1223">
        <v>120</v>
      </c>
      <c r="E24" s="1219">
        <v>120</v>
      </c>
      <c r="F24" s="1224"/>
      <c r="G24" s="1231" t="s">
        <v>655</v>
      </c>
    </row>
    <row r="25" spans="1:7" ht="12.75">
      <c r="A25" s="1216"/>
      <c r="B25" s="1192"/>
      <c r="C25" s="1232">
        <v>0</v>
      </c>
      <c r="D25" s="1232">
        <v>29945</v>
      </c>
      <c r="E25" s="1233">
        <v>24938.92</v>
      </c>
      <c r="F25" s="1234"/>
      <c r="G25" s="1228" t="s">
        <v>419</v>
      </c>
    </row>
    <row r="26" spans="1:7" ht="12.75">
      <c r="A26" s="1216"/>
      <c r="B26" s="1192"/>
      <c r="C26" s="1232"/>
      <c r="D26" s="1232"/>
      <c r="E26" s="1233"/>
      <c r="F26" s="1234"/>
      <c r="G26" s="1235"/>
    </row>
    <row r="27" spans="1:9" ht="12.75">
      <c r="A27" s="1216"/>
      <c r="B27" s="1192"/>
      <c r="C27" s="1236"/>
      <c r="D27" s="1237"/>
      <c r="E27" s="1238"/>
      <c r="F27" s="1234"/>
      <c r="G27" s="1228"/>
      <c r="H27" s="1192"/>
      <c r="I27" s="1192"/>
    </row>
    <row r="28" spans="1:9" ht="12.75">
      <c r="A28" s="1216"/>
      <c r="B28" s="1192"/>
      <c r="C28" s="1222"/>
      <c r="D28" s="1223"/>
      <c r="E28" s="1219"/>
      <c r="F28" s="1234"/>
      <c r="G28" s="1228"/>
      <c r="H28" s="1192"/>
      <c r="I28" s="1192"/>
    </row>
    <row r="29" spans="1:9" ht="12.75">
      <c r="A29" s="1239" t="s">
        <v>311</v>
      </c>
      <c r="B29" s="1240"/>
      <c r="C29" s="1241">
        <f>SUM(C13:C28)</f>
        <v>734100</v>
      </c>
      <c r="D29" s="1241">
        <f>SUM(D13:D28)</f>
        <v>400750</v>
      </c>
      <c r="E29" s="1242">
        <f>SUM(E13:E28)</f>
        <v>395402.61999999994</v>
      </c>
      <c r="F29" s="1234"/>
      <c r="G29" s="1228"/>
      <c r="H29" s="1192"/>
      <c r="I29" s="1192"/>
    </row>
    <row r="30" spans="1:7" ht="12.75">
      <c r="A30" s="1216"/>
      <c r="B30" s="1192"/>
      <c r="C30" s="1234"/>
      <c r="D30" s="1243"/>
      <c r="E30" s="1244"/>
      <c r="F30" s="1243"/>
      <c r="G30" s="1228"/>
    </row>
    <row r="31" spans="1:7" ht="13.5" thickBot="1">
      <c r="A31" s="1212"/>
      <c r="B31" s="1203"/>
      <c r="C31" s="1245"/>
      <c r="D31" s="1246"/>
      <c r="E31" s="1247"/>
      <c r="F31" s="1247"/>
      <c r="G31" s="1248"/>
    </row>
    <row r="32" spans="1:7" ht="12.75">
      <c r="A32" s="1192"/>
      <c r="B32" s="1192"/>
      <c r="C32" s="1192"/>
      <c r="D32" s="1192"/>
      <c r="E32" s="1192"/>
      <c r="F32" s="1192"/>
      <c r="G32" s="1235"/>
    </row>
    <row r="33" spans="1:7" ht="12.75">
      <c r="A33" s="1192"/>
      <c r="B33" s="1192"/>
      <c r="C33" s="1192"/>
      <c r="D33" s="1192"/>
      <c r="E33" s="1192"/>
      <c r="F33" s="1192"/>
      <c r="G33" s="1235"/>
    </row>
    <row r="34" spans="1:7" ht="12.75">
      <c r="A34" s="1192"/>
      <c r="B34" s="1192"/>
      <c r="C34" s="1192"/>
      <c r="D34" s="1192"/>
      <c r="E34" s="1192"/>
      <c r="F34" s="1192"/>
      <c r="G34" s="1235"/>
    </row>
    <row r="35" spans="1:7" ht="12.75">
      <c r="A35" s="1192"/>
      <c r="B35" s="1192"/>
      <c r="C35" s="1192"/>
      <c r="D35" s="1192"/>
      <c r="E35" s="1192"/>
      <c r="F35" s="1192"/>
      <c r="G35" s="1235"/>
    </row>
    <row r="36" spans="1:7" ht="12.75">
      <c r="A36" s="1192"/>
      <c r="B36" s="1192"/>
      <c r="C36" s="1192"/>
      <c r="D36" s="1192"/>
      <c r="E36" s="1192"/>
      <c r="F36" s="1192"/>
      <c r="G36" s="1235"/>
    </row>
    <row r="37" spans="1:7" ht="12.75">
      <c r="A37" s="1192"/>
      <c r="B37" s="1192"/>
      <c r="C37" s="1192"/>
      <c r="D37" s="1192"/>
      <c r="E37" s="1192"/>
      <c r="F37" s="1192"/>
      <c r="G37" s="1235"/>
    </row>
    <row r="38" spans="1:7" ht="12.75">
      <c r="A38" s="1192"/>
      <c r="B38" s="1192"/>
      <c r="C38" s="1192"/>
      <c r="D38" s="1192"/>
      <c r="E38" s="1192"/>
      <c r="F38" s="1192"/>
      <c r="G38" s="1235"/>
    </row>
    <row r="39" spans="1:7" ht="12.75">
      <c r="A39" s="1192"/>
      <c r="B39" s="1192"/>
      <c r="C39" s="1192"/>
      <c r="D39" s="1192"/>
      <c r="E39" s="1192"/>
      <c r="F39" s="1192"/>
      <c r="G39" s="1235"/>
    </row>
    <row r="40" spans="1:7" ht="12.75">
      <c r="A40" s="1192"/>
      <c r="B40" s="1192"/>
      <c r="C40" s="1192"/>
      <c r="D40" s="1192"/>
      <c r="E40" s="1192"/>
      <c r="F40" s="1192"/>
      <c r="G40" s="1235"/>
    </row>
    <row r="41" spans="1:7" ht="12.75">
      <c r="A41" s="1192"/>
      <c r="B41" s="1192"/>
      <c r="C41" s="1192"/>
      <c r="D41" s="1192"/>
      <c r="E41" s="1192"/>
      <c r="F41" s="1192"/>
      <c r="G41" s="1235"/>
    </row>
    <row r="42" spans="1:7" ht="12.75">
      <c r="A42" s="1192"/>
      <c r="B42" s="1192"/>
      <c r="C42" s="1192"/>
      <c r="D42" s="1192"/>
      <c r="E42" s="1192"/>
      <c r="F42" s="1192"/>
      <c r="G42" s="1235"/>
    </row>
    <row r="43" spans="1:7" ht="12.75">
      <c r="A43" s="1192"/>
      <c r="B43" s="1192"/>
      <c r="C43" s="1192"/>
      <c r="D43" s="1192"/>
      <c r="E43" s="1192"/>
      <c r="F43" s="1192"/>
      <c r="G43" s="1235"/>
    </row>
    <row r="44" spans="1:7" ht="12.75">
      <c r="A44" s="1192"/>
      <c r="B44" s="1192"/>
      <c r="C44" s="1192"/>
      <c r="D44" s="1192"/>
      <c r="E44" s="1192"/>
      <c r="F44" s="1192"/>
      <c r="G44" s="1235"/>
    </row>
    <row r="45" spans="1:7" ht="12.75">
      <c r="A45" s="1192" t="s">
        <v>202</v>
      </c>
      <c r="B45" s="1192" t="s">
        <v>401</v>
      </c>
      <c r="C45" s="1192" t="s">
        <v>638</v>
      </c>
      <c r="D45" s="1192"/>
      <c r="E45" s="1192"/>
      <c r="F45" s="1249"/>
      <c r="G45" s="1250" t="s">
        <v>392</v>
      </c>
    </row>
    <row r="46" spans="1:7" ht="12.75">
      <c r="A46" s="1192" t="s">
        <v>403</v>
      </c>
      <c r="B46" s="1251">
        <v>257085288</v>
      </c>
      <c r="C46" s="1192" t="s">
        <v>639</v>
      </c>
      <c r="D46" s="1192"/>
      <c r="E46" s="1192"/>
      <c r="F46" s="1192"/>
      <c r="G46" s="1235"/>
    </row>
    <row r="47" spans="1:7" ht="12.75">
      <c r="A47" s="1192"/>
      <c r="B47" s="1192"/>
      <c r="C47" s="1192"/>
      <c r="D47" s="1192"/>
      <c r="E47" s="1192"/>
      <c r="F47" s="1192"/>
      <c r="G47" s="1235"/>
    </row>
    <row r="48" spans="1:52" ht="12.75">
      <c r="A48" s="1192"/>
      <c r="B48" s="1192"/>
      <c r="C48" s="1192"/>
      <c r="D48" s="1192"/>
      <c r="E48" s="1192"/>
      <c r="F48" s="1192"/>
      <c r="G48" s="1235"/>
      <c r="H48" s="1192"/>
      <c r="I48" s="1192"/>
      <c r="J48" s="1192"/>
      <c r="K48" s="1192"/>
      <c r="L48" s="1192"/>
      <c r="M48" s="1192"/>
      <c r="N48" s="1192"/>
      <c r="O48" s="1192"/>
      <c r="P48" s="1192"/>
      <c r="Q48" s="1192"/>
      <c r="R48" s="1192"/>
      <c r="S48" s="1192"/>
      <c r="T48" s="1192"/>
      <c r="U48" s="1192"/>
      <c r="V48" s="1192"/>
      <c r="W48" s="1192"/>
      <c r="X48" s="1192"/>
      <c r="Y48" s="1192"/>
      <c r="Z48" s="1192"/>
      <c r="AA48" s="1192"/>
      <c r="AB48" s="1192"/>
      <c r="AC48" s="1192"/>
      <c r="AD48" s="1192"/>
      <c r="AE48" s="1192"/>
      <c r="AF48" s="1192"/>
      <c r="AG48" s="1192"/>
      <c r="AH48" s="1192"/>
      <c r="AI48" s="1192"/>
      <c r="AJ48" s="1192"/>
      <c r="AK48" s="1192"/>
      <c r="AL48" s="1192"/>
      <c r="AM48" s="1192"/>
      <c r="AN48" s="1192"/>
      <c r="AO48" s="1192"/>
      <c r="AP48" s="1192"/>
      <c r="AQ48" s="1192"/>
      <c r="AR48" s="1192"/>
      <c r="AS48" s="1192"/>
      <c r="AT48" s="1192"/>
      <c r="AU48" s="1192"/>
      <c r="AV48" s="1192"/>
      <c r="AW48" s="1192"/>
      <c r="AX48" s="1192"/>
      <c r="AY48" s="1192"/>
      <c r="AZ48" s="1192"/>
    </row>
    <row r="49" spans="1:52" ht="12.75">
      <c r="A49" s="1192"/>
      <c r="B49" s="1192"/>
      <c r="C49" s="1192"/>
      <c r="D49" s="1192"/>
      <c r="E49" s="1192"/>
      <c r="F49" s="1192"/>
      <c r="G49" s="1192"/>
      <c r="H49" s="1192"/>
      <c r="I49" s="1192"/>
      <c r="J49" s="1192"/>
      <c r="K49" s="1192"/>
      <c r="L49" s="1192"/>
      <c r="M49" s="1192"/>
      <c r="N49" s="1192"/>
      <c r="O49" s="1192"/>
      <c r="P49" s="1192"/>
      <c r="Q49" s="1192"/>
      <c r="R49" s="1192"/>
      <c r="S49" s="1192"/>
      <c r="T49" s="1192"/>
      <c r="U49" s="1192"/>
      <c r="V49" s="1192"/>
      <c r="W49" s="1192"/>
      <c r="X49" s="1192"/>
      <c r="Y49" s="1192"/>
      <c r="Z49" s="1192"/>
      <c r="AA49" s="1192"/>
      <c r="AB49" s="1192"/>
      <c r="AC49" s="1192"/>
      <c r="AD49" s="1192"/>
      <c r="AE49" s="1192"/>
      <c r="AF49" s="1192"/>
      <c r="AG49" s="1192"/>
      <c r="AH49" s="1192"/>
      <c r="AI49" s="1192"/>
      <c r="AJ49" s="1192"/>
      <c r="AK49" s="1192"/>
      <c r="AL49" s="1192"/>
      <c r="AM49" s="1192"/>
      <c r="AN49" s="1192"/>
      <c r="AO49" s="1192"/>
      <c r="AP49" s="1192"/>
      <c r="AQ49" s="1192"/>
      <c r="AR49" s="1192"/>
      <c r="AS49" s="1192"/>
      <c r="AT49" s="1192"/>
      <c r="AU49" s="1192"/>
      <c r="AV49" s="1192"/>
      <c r="AW49" s="1192"/>
      <c r="AX49" s="1192"/>
      <c r="AY49" s="1192"/>
      <c r="AZ49" s="1192"/>
    </row>
    <row r="50" spans="1:52" ht="12.75">
      <c r="A50" s="1252"/>
      <c r="B50" s="1252"/>
      <c r="C50" s="1252"/>
      <c r="D50" s="1252"/>
      <c r="E50" s="1252"/>
      <c r="F50" s="1252"/>
      <c r="G50" s="1252"/>
      <c r="H50" s="1253"/>
      <c r="I50" s="1253"/>
      <c r="J50" s="1253"/>
      <c r="K50" s="1253"/>
      <c r="L50" s="1253"/>
      <c r="M50" s="1253"/>
      <c r="N50" s="1253"/>
      <c r="O50" s="1253"/>
      <c r="P50" s="1253"/>
      <c r="Q50" s="1253"/>
      <c r="R50" s="1253"/>
      <c r="S50" s="1253"/>
      <c r="T50" s="1253"/>
      <c r="U50" s="1253"/>
      <c r="V50" s="1253"/>
      <c r="W50" s="1253"/>
      <c r="X50" s="1253"/>
      <c r="Y50" s="1253"/>
      <c r="Z50" s="1253"/>
      <c r="AA50" s="1253"/>
      <c r="AB50" s="1253"/>
      <c r="AC50" s="1253"/>
      <c r="AD50" s="1253"/>
      <c r="AE50" s="1253"/>
      <c r="AF50" s="1253"/>
      <c r="AG50" s="1253"/>
      <c r="AH50" s="1192"/>
      <c r="AI50" s="1192"/>
      <c r="AJ50" s="1192"/>
      <c r="AK50" s="1192"/>
      <c r="AL50" s="1192"/>
      <c r="AM50" s="1192"/>
      <c r="AN50" s="1192"/>
      <c r="AO50" s="1192"/>
      <c r="AP50" s="1192"/>
      <c r="AQ50" s="1192"/>
      <c r="AR50" s="1192"/>
      <c r="AS50" s="1192"/>
      <c r="AT50" s="1192"/>
      <c r="AU50" s="1192"/>
      <c r="AV50" s="1192"/>
      <c r="AW50" s="1192"/>
      <c r="AX50" s="1192"/>
      <c r="AY50" s="1192"/>
      <c r="AZ50" s="1192"/>
    </row>
    <row r="51" spans="1:52" ht="12.75">
      <c r="A51" s="1252"/>
      <c r="B51" s="1252"/>
      <c r="C51" s="1252"/>
      <c r="D51" s="1252"/>
      <c r="E51" s="1252"/>
      <c r="F51" s="1252"/>
      <c r="G51" s="1252"/>
      <c r="H51" s="1192"/>
      <c r="I51" s="1192"/>
      <c r="J51" s="1192"/>
      <c r="K51" s="1192"/>
      <c r="L51" s="1192"/>
      <c r="M51" s="1192"/>
      <c r="N51" s="1192"/>
      <c r="O51" s="1192"/>
      <c r="P51" s="1192"/>
      <c r="Q51" s="1192"/>
      <c r="R51" s="1192"/>
      <c r="S51" s="1192"/>
      <c r="T51" s="1192"/>
      <c r="U51" s="1192"/>
      <c r="V51" s="1192"/>
      <c r="W51" s="1192"/>
      <c r="X51" s="1192"/>
      <c r="Y51" s="1192"/>
      <c r="Z51" s="1192"/>
      <c r="AA51" s="1192"/>
      <c r="AB51" s="1192"/>
      <c r="AC51" s="1192"/>
      <c r="AD51" s="1192"/>
      <c r="AE51" s="1192"/>
      <c r="AF51" s="1192"/>
      <c r="AG51" s="1192"/>
      <c r="AH51" s="1192"/>
      <c r="AI51" s="1192"/>
      <c r="AJ51" s="1192"/>
      <c r="AK51" s="1192"/>
      <c r="AL51" s="1192"/>
      <c r="AM51" s="1192"/>
      <c r="AN51" s="1192"/>
      <c r="AO51" s="1192"/>
      <c r="AP51" s="1192"/>
      <c r="AQ51" s="1192"/>
      <c r="AR51" s="1192"/>
      <c r="AS51" s="1192"/>
      <c r="AT51" s="1192"/>
      <c r="AU51" s="1192"/>
      <c r="AV51" s="1192"/>
      <c r="AW51" s="1192"/>
      <c r="AX51" s="1192"/>
      <c r="AY51" s="1192"/>
      <c r="AZ51" s="1192"/>
    </row>
    <row r="52" spans="1:52" ht="12.75">
      <c r="A52" s="1252"/>
      <c r="B52" s="1254"/>
      <c r="C52" s="1254"/>
      <c r="D52" s="1254"/>
      <c r="E52" s="1255"/>
      <c r="F52" s="1255"/>
      <c r="G52" s="1253"/>
      <c r="H52" s="1192"/>
      <c r="I52" s="1192"/>
      <c r="J52" s="1192"/>
      <c r="K52" s="1192"/>
      <c r="L52" s="1192"/>
      <c r="M52" s="1192"/>
      <c r="N52" s="1192"/>
      <c r="O52" s="1192"/>
      <c r="P52" s="1192"/>
      <c r="Q52" s="1192"/>
      <c r="R52" s="1192"/>
      <c r="S52" s="1192"/>
      <c r="T52" s="1192"/>
      <c r="U52" s="1192"/>
      <c r="V52" s="1192"/>
      <c r="W52" s="1192"/>
      <c r="X52" s="1192"/>
      <c r="Y52" s="1192"/>
      <c r="Z52" s="1192"/>
      <c r="AA52" s="1192"/>
      <c r="AB52" s="1192"/>
      <c r="AC52" s="1192"/>
      <c r="AD52" s="1192"/>
      <c r="AE52" s="1192"/>
      <c r="AF52" s="1192"/>
      <c r="AG52" s="1192"/>
      <c r="AH52" s="1192"/>
      <c r="AI52" s="1192"/>
      <c r="AJ52" s="1192"/>
      <c r="AK52" s="1192"/>
      <c r="AL52" s="1192"/>
      <c r="AM52" s="1192"/>
      <c r="AN52" s="1192"/>
      <c r="AO52" s="1192"/>
      <c r="AP52" s="1192"/>
      <c r="AQ52" s="1192"/>
      <c r="AR52" s="1192"/>
      <c r="AS52" s="1192"/>
      <c r="AT52" s="1192"/>
      <c r="AU52" s="1192"/>
      <c r="AV52" s="1192"/>
      <c r="AW52" s="1192"/>
      <c r="AX52" s="1192"/>
      <c r="AY52" s="1192"/>
      <c r="AZ52" s="1192"/>
    </row>
    <row r="53" spans="1:52" ht="12.75">
      <c r="A53" s="1192"/>
      <c r="B53" s="1192"/>
      <c r="C53" s="1255"/>
      <c r="D53" s="1255"/>
      <c r="E53" s="1255"/>
      <c r="F53" s="1255"/>
      <c r="G53" s="1254"/>
      <c r="H53" s="1192"/>
      <c r="I53" s="1192"/>
      <c r="J53" s="1192"/>
      <c r="K53" s="1192"/>
      <c r="L53" s="1192"/>
      <c r="M53" s="1192"/>
      <c r="N53" s="1192"/>
      <c r="O53" s="1192"/>
      <c r="P53" s="1192"/>
      <c r="Q53" s="1192"/>
      <c r="R53" s="1192"/>
      <c r="S53" s="1192"/>
      <c r="T53" s="1192"/>
      <c r="U53" s="1192"/>
      <c r="V53" s="1192"/>
      <c r="W53" s="1192"/>
      <c r="X53" s="1192"/>
      <c r="Y53" s="1192"/>
      <c r="Z53" s="1192"/>
      <c r="AA53" s="1192"/>
      <c r="AB53" s="1192"/>
      <c r="AC53" s="1192"/>
      <c r="AD53" s="1192"/>
      <c r="AE53" s="1192"/>
      <c r="AF53" s="1192"/>
      <c r="AG53" s="1192"/>
      <c r="AH53" s="1192"/>
      <c r="AI53" s="1192"/>
      <c r="AJ53" s="1192"/>
      <c r="AK53" s="1192"/>
      <c r="AL53" s="1192"/>
      <c r="AM53" s="1192"/>
      <c r="AN53" s="1192"/>
      <c r="AO53" s="1192"/>
      <c r="AP53" s="1192"/>
      <c r="AQ53" s="1192"/>
      <c r="AR53" s="1192"/>
      <c r="AS53" s="1192"/>
      <c r="AT53" s="1192"/>
      <c r="AU53" s="1192"/>
      <c r="AV53" s="1192"/>
      <c r="AW53" s="1192"/>
      <c r="AX53" s="1192"/>
      <c r="AY53" s="1192"/>
      <c r="AZ53" s="1192"/>
    </row>
    <row r="54" spans="1:52" ht="12.75">
      <c r="A54" s="1192"/>
      <c r="B54" s="1192"/>
      <c r="C54" s="1255"/>
      <c r="D54" s="1255"/>
      <c r="E54" s="1255"/>
      <c r="F54" s="1255"/>
      <c r="G54" s="1255"/>
      <c r="H54" s="1192"/>
      <c r="I54" s="1192"/>
      <c r="J54" s="1192"/>
      <c r="K54" s="1192"/>
      <c r="L54" s="1192"/>
      <c r="M54" s="1192"/>
      <c r="N54" s="1192"/>
      <c r="O54" s="1192"/>
      <c r="P54" s="1192"/>
      <c r="Q54" s="1192"/>
      <c r="R54" s="1192"/>
      <c r="S54" s="1192"/>
      <c r="T54" s="1192"/>
      <c r="U54" s="1192"/>
      <c r="V54" s="1192"/>
      <c r="W54" s="1192"/>
      <c r="X54" s="1192"/>
      <c r="Y54" s="1192"/>
      <c r="Z54" s="1192"/>
      <c r="AA54" s="1192"/>
      <c r="AB54" s="1192"/>
      <c r="AC54" s="1192"/>
      <c r="AD54" s="1192"/>
      <c r="AE54" s="1192"/>
      <c r="AF54" s="1192"/>
      <c r="AG54" s="1192"/>
      <c r="AH54" s="1192"/>
      <c r="AI54" s="1192"/>
      <c r="AJ54" s="1192"/>
      <c r="AK54" s="1192"/>
      <c r="AL54" s="1192"/>
      <c r="AM54" s="1192"/>
      <c r="AN54" s="1192"/>
      <c r="AO54" s="1192"/>
      <c r="AP54" s="1192"/>
      <c r="AQ54" s="1192"/>
      <c r="AR54" s="1192"/>
      <c r="AS54" s="1192"/>
      <c r="AT54" s="1192"/>
      <c r="AU54" s="1192"/>
      <c r="AV54" s="1192"/>
      <c r="AW54" s="1192"/>
      <c r="AX54" s="1192"/>
      <c r="AY54" s="1192"/>
      <c r="AZ54" s="1192"/>
    </row>
    <row r="55" spans="1:52" ht="12.75">
      <c r="A55" s="1192"/>
      <c r="B55" s="1192"/>
      <c r="C55" s="1255"/>
      <c r="D55" s="1255"/>
      <c r="E55" s="1255"/>
      <c r="F55" s="1255"/>
      <c r="G55" s="1255"/>
      <c r="H55" s="1192"/>
      <c r="I55" s="1192"/>
      <c r="J55" s="1192"/>
      <c r="K55" s="1192"/>
      <c r="L55" s="1192"/>
      <c r="M55" s="1192"/>
      <c r="N55" s="1192"/>
      <c r="O55" s="1192"/>
      <c r="P55" s="1192"/>
      <c r="Q55" s="1192"/>
      <c r="R55" s="1192"/>
      <c r="S55" s="1192"/>
      <c r="T55" s="1192"/>
      <c r="U55" s="1192"/>
      <c r="V55" s="1192"/>
      <c r="W55" s="1192"/>
      <c r="X55" s="1192"/>
      <c r="Y55" s="1192"/>
      <c r="Z55" s="1192"/>
      <c r="AA55" s="1192"/>
      <c r="AB55" s="1192"/>
      <c r="AC55" s="1192"/>
      <c r="AD55" s="1192"/>
      <c r="AE55" s="1192"/>
      <c r="AF55" s="1192"/>
      <c r="AG55" s="1192"/>
      <c r="AH55" s="1192"/>
      <c r="AI55" s="1192"/>
      <c r="AJ55" s="1192"/>
      <c r="AK55" s="1192"/>
      <c r="AL55" s="1192"/>
      <c r="AM55" s="1192"/>
      <c r="AN55" s="1192"/>
      <c r="AO55" s="1192"/>
      <c r="AP55" s="1192"/>
      <c r="AQ55" s="1192"/>
      <c r="AR55" s="1192"/>
      <c r="AS55" s="1192"/>
      <c r="AT55" s="1192"/>
      <c r="AU55" s="1192"/>
      <c r="AV55" s="1192"/>
      <c r="AW55" s="1192"/>
      <c r="AX55" s="1192"/>
      <c r="AY55" s="1192"/>
      <c r="AZ55" s="1192"/>
    </row>
    <row r="56" spans="1:52" ht="12.75">
      <c r="A56" s="1192"/>
      <c r="B56" s="1192"/>
      <c r="C56" s="1192"/>
      <c r="D56" s="1192"/>
      <c r="E56" s="1192"/>
      <c r="F56" s="1192"/>
      <c r="G56" s="1192"/>
      <c r="H56" s="1192"/>
      <c r="I56" s="1192"/>
      <c r="J56" s="1192"/>
      <c r="K56" s="1192"/>
      <c r="L56" s="1192"/>
      <c r="M56" s="1192"/>
      <c r="N56" s="1192"/>
      <c r="O56" s="1192"/>
      <c r="P56" s="1192"/>
      <c r="Q56" s="1192"/>
      <c r="R56" s="1192"/>
      <c r="S56" s="1192"/>
      <c r="T56" s="1192"/>
      <c r="U56" s="1192"/>
      <c r="V56" s="1192"/>
      <c r="W56" s="1192"/>
      <c r="X56" s="1192"/>
      <c r="Y56" s="1192"/>
      <c r="Z56" s="1192"/>
      <c r="AA56" s="1192"/>
      <c r="AB56" s="1192"/>
      <c r="AC56" s="1192"/>
      <c r="AD56" s="1192"/>
      <c r="AE56" s="1192"/>
      <c r="AF56" s="1192"/>
      <c r="AG56" s="1192"/>
      <c r="AH56" s="1192"/>
      <c r="AI56" s="1192"/>
      <c r="AJ56" s="1192"/>
      <c r="AK56" s="1192"/>
      <c r="AL56" s="1192"/>
      <c r="AM56" s="1192"/>
      <c r="AN56" s="1192"/>
      <c r="AO56" s="1192"/>
      <c r="AP56" s="1192"/>
      <c r="AQ56" s="1192"/>
      <c r="AR56" s="1192"/>
      <c r="AS56" s="1192"/>
      <c r="AT56" s="1192"/>
      <c r="AU56" s="1192"/>
      <c r="AV56" s="1192"/>
      <c r="AW56" s="1192"/>
      <c r="AX56" s="1192"/>
      <c r="AY56" s="1192"/>
      <c r="AZ56" s="1192"/>
    </row>
    <row r="57" spans="1:52" ht="12.75">
      <c r="A57" s="1192"/>
      <c r="B57" s="1192"/>
      <c r="C57" s="1192"/>
      <c r="D57" s="1192"/>
      <c r="E57" s="1192"/>
      <c r="F57" s="1192"/>
      <c r="G57" s="1192"/>
      <c r="H57" s="1192"/>
      <c r="I57" s="1192"/>
      <c r="J57" s="1192"/>
      <c r="K57" s="1192"/>
      <c r="L57" s="1192"/>
      <c r="M57" s="1192"/>
      <c r="N57" s="1192"/>
      <c r="O57" s="1192"/>
      <c r="P57" s="1192"/>
      <c r="Q57" s="1192"/>
      <c r="R57" s="1192"/>
      <c r="S57" s="1192"/>
      <c r="T57" s="1192"/>
      <c r="U57" s="1192"/>
      <c r="V57" s="1192"/>
      <c r="W57" s="1192"/>
      <c r="X57" s="1192"/>
      <c r="Y57" s="1192"/>
      <c r="Z57" s="1192"/>
      <c r="AA57" s="1192"/>
      <c r="AB57" s="1192"/>
      <c r="AC57" s="1192"/>
      <c r="AD57" s="1192"/>
      <c r="AE57" s="1192"/>
      <c r="AF57" s="1192"/>
      <c r="AG57" s="1192"/>
      <c r="AH57" s="1192"/>
      <c r="AI57" s="1192"/>
      <c r="AJ57" s="1192"/>
      <c r="AK57" s="1192"/>
      <c r="AL57" s="1192"/>
      <c r="AM57" s="1192"/>
      <c r="AN57" s="1192"/>
      <c r="AO57" s="1192"/>
      <c r="AP57" s="1192"/>
      <c r="AQ57" s="1192"/>
      <c r="AR57" s="1192"/>
      <c r="AS57" s="1192"/>
      <c r="AT57" s="1192"/>
      <c r="AU57" s="1192"/>
      <c r="AV57" s="1192"/>
      <c r="AW57" s="1192"/>
      <c r="AX57" s="1192"/>
      <c r="AY57" s="1192"/>
      <c r="AZ57" s="1192"/>
    </row>
    <row r="58" spans="1:52" ht="12.75">
      <c r="A58" s="1192"/>
      <c r="B58" s="1192"/>
      <c r="C58" s="1192"/>
      <c r="D58" s="1192"/>
      <c r="E58" s="1192"/>
      <c r="F58" s="1192"/>
      <c r="G58" s="1192"/>
      <c r="H58" s="1192"/>
      <c r="I58" s="1192"/>
      <c r="J58" s="1192"/>
      <c r="K58" s="1192"/>
      <c r="L58" s="1192"/>
      <c r="M58" s="1192"/>
      <c r="N58" s="1192"/>
      <c r="O58" s="1192"/>
      <c r="P58" s="1192"/>
      <c r="Q58" s="1192"/>
      <c r="R58" s="1192"/>
      <c r="S58" s="1192"/>
      <c r="T58" s="1192"/>
      <c r="U58" s="1192"/>
      <c r="V58" s="1192"/>
      <c r="W58" s="1192"/>
      <c r="X58" s="1192"/>
      <c r="Y58" s="1192"/>
      <c r="Z58" s="1192"/>
      <c r="AA58" s="1192"/>
      <c r="AB58" s="1192"/>
      <c r="AC58" s="1192"/>
      <c r="AD58" s="1192"/>
      <c r="AE58" s="1192"/>
      <c r="AF58" s="1192"/>
      <c r="AG58" s="1192"/>
      <c r="AH58" s="1192"/>
      <c r="AI58" s="1192"/>
      <c r="AJ58" s="1192"/>
      <c r="AK58" s="1192"/>
      <c r="AL58" s="1192"/>
      <c r="AM58" s="1192"/>
      <c r="AN58" s="1192"/>
      <c r="AO58" s="1192"/>
      <c r="AP58" s="1192"/>
      <c r="AQ58" s="1192"/>
      <c r="AR58" s="1192"/>
      <c r="AS58" s="1192"/>
      <c r="AT58" s="1192"/>
      <c r="AU58" s="1192"/>
      <c r="AV58" s="1192"/>
      <c r="AW58" s="1192"/>
      <c r="AX58" s="1192"/>
      <c r="AY58" s="1192"/>
      <c r="AZ58" s="1192"/>
    </row>
    <row r="59" spans="1:52" ht="12.75">
      <c r="A59" s="1192"/>
      <c r="B59" s="1192"/>
      <c r="C59" s="1192"/>
      <c r="D59" s="1192"/>
      <c r="E59" s="1192"/>
      <c r="F59" s="1192"/>
      <c r="G59" s="1192"/>
      <c r="H59" s="1192"/>
      <c r="I59" s="1192"/>
      <c r="J59" s="1192"/>
      <c r="K59" s="1192"/>
      <c r="L59" s="1192"/>
      <c r="M59" s="1192"/>
      <c r="N59" s="1192"/>
      <c r="O59" s="1192"/>
      <c r="P59" s="1192"/>
      <c r="Q59" s="1192"/>
      <c r="R59" s="1192"/>
      <c r="S59" s="1192"/>
      <c r="T59" s="1192"/>
      <c r="U59" s="1192"/>
      <c r="V59" s="1192"/>
      <c r="W59" s="1192"/>
      <c r="X59" s="1192"/>
      <c r="Y59" s="1192"/>
      <c r="Z59" s="1192"/>
      <c r="AA59" s="1192"/>
      <c r="AB59" s="1192"/>
      <c r="AC59" s="1192"/>
      <c r="AD59" s="1192"/>
      <c r="AE59" s="1192"/>
      <c r="AF59" s="1192"/>
      <c r="AG59" s="1192"/>
      <c r="AH59" s="1192"/>
      <c r="AI59" s="1192"/>
      <c r="AJ59" s="1192"/>
      <c r="AK59" s="1192"/>
      <c r="AL59" s="1192"/>
      <c r="AM59" s="1192"/>
      <c r="AN59" s="1192"/>
      <c r="AO59" s="1192"/>
      <c r="AP59" s="1192"/>
      <c r="AQ59" s="1192"/>
      <c r="AR59" s="1192"/>
      <c r="AS59" s="1192"/>
      <c r="AT59" s="1192"/>
      <c r="AU59" s="1192"/>
      <c r="AV59" s="1192"/>
      <c r="AW59" s="1192"/>
      <c r="AX59" s="1192"/>
      <c r="AY59" s="1192"/>
      <c r="AZ59" s="1192"/>
    </row>
    <row r="60" spans="1:52" ht="12.75">
      <c r="A60" s="1192"/>
      <c r="B60" s="1192"/>
      <c r="C60" s="1192"/>
      <c r="D60" s="1192"/>
      <c r="E60" s="1192"/>
      <c r="F60" s="1192"/>
      <c r="G60" s="1192"/>
      <c r="H60" s="1192"/>
      <c r="I60" s="1192"/>
      <c r="J60" s="1192"/>
      <c r="K60" s="1192"/>
      <c r="L60" s="1192"/>
      <c r="M60" s="1192"/>
      <c r="N60" s="1192"/>
      <c r="O60" s="1192"/>
      <c r="P60" s="1192"/>
      <c r="Q60" s="1192"/>
      <c r="R60" s="1192"/>
      <c r="S60" s="1192"/>
      <c r="T60" s="1192"/>
      <c r="U60" s="1192"/>
      <c r="V60" s="1192"/>
      <c r="W60" s="1192"/>
      <c r="X60" s="1192"/>
      <c r="Y60" s="1192"/>
      <c r="Z60" s="1192"/>
      <c r="AA60" s="1192"/>
      <c r="AB60" s="1192"/>
      <c r="AC60" s="1192"/>
      <c r="AD60" s="1192"/>
      <c r="AE60" s="1192"/>
      <c r="AF60" s="1192"/>
      <c r="AG60" s="1192"/>
      <c r="AH60" s="1192"/>
      <c r="AI60" s="1192"/>
      <c r="AJ60" s="1192"/>
      <c r="AK60" s="1192"/>
      <c r="AL60" s="1192"/>
      <c r="AM60" s="1192"/>
      <c r="AN60" s="1192"/>
      <c r="AO60" s="1192"/>
      <c r="AP60" s="1192"/>
      <c r="AQ60" s="1192"/>
      <c r="AR60" s="1192"/>
      <c r="AS60" s="1192"/>
      <c r="AT60" s="1192"/>
      <c r="AU60" s="1192"/>
      <c r="AV60" s="1192"/>
      <c r="AW60" s="1192"/>
      <c r="AX60" s="1192"/>
      <c r="AY60" s="1192"/>
      <c r="AZ60" s="1192"/>
    </row>
    <row r="61" spans="1:52" ht="12.75">
      <c r="A61" s="1192"/>
      <c r="B61" s="1192"/>
      <c r="C61" s="1192"/>
      <c r="D61" s="1192"/>
      <c r="E61" s="1192"/>
      <c r="F61" s="1192"/>
      <c r="G61" s="1192"/>
      <c r="H61" s="1192"/>
      <c r="I61" s="1192"/>
      <c r="J61" s="1192"/>
      <c r="K61" s="1192"/>
      <c r="L61" s="1192"/>
      <c r="M61" s="1192"/>
      <c r="N61" s="1192"/>
      <c r="O61" s="1192"/>
      <c r="P61" s="1192"/>
      <c r="Q61" s="1192"/>
      <c r="R61" s="1192"/>
      <c r="S61" s="1192"/>
      <c r="T61" s="1192"/>
      <c r="U61" s="1192"/>
      <c r="V61" s="1192"/>
      <c r="W61" s="1192"/>
      <c r="X61" s="1192"/>
      <c r="Y61" s="1192"/>
      <c r="Z61" s="1192"/>
      <c r="AA61" s="1192"/>
      <c r="AB61" s="1192"/>
      <c r="AC61" s="1192"/>
      <c r="AD61" s="1192"/>
      <c r="AE61" s="1192"/>
      <c r="AF61" s="1192"/>
      <c r="AG61" s="1192"/>
      <c r="AH61" s="1192"/>
      <c r="AI61" s="1192"/>
      <c r="AJ61" s="1192"/>
      <c r="AK61" s="1192"/>
      <c r="AL61" s="1192"/>
      <c r="AM61" s="1192"/>
      <c r="AN61" s="1192"/>
      <c r="AO61" s="1192"/>
      <c r="AP61" s="1192"/>
      <c r="AQ61" s="1192"/>
      <c r="AR61" s="1192"/>
      <c r="AS61" s="1192"/>
      <c r="AT61" s="1192"/>
      <c r="AU61" s="1192"/>
      <c r="AV61" s="1192"/>
      <c r="AW61" s="1192"/>
      <c r="AX61" s="1192"/>
      <c r="AY61" s="1192"/>
      <c r="AZ61" s="1192"/>
    </row>
    <row r="62" spans="1:52" ht="12.75">
      <c r="A62" s="1192"/>
      <c r="B62" s="1192"/>
      <c r="C62" s="1192"/>
      <c r="D62" s="1192"/>
      <c r="E62" s="1192"/>
      <c r="F62" s="1192"/>
      <c r="G62" s="1192"/>
      <c r="H62" s="1192"/>
      <c r="I62" s="1192"/>
      <c r="J62" s="1192"/>
      <c r="K62" s="1192"/>
      <c r="L62" s="1192"/>
      <c r="M62" s="1192"/>
      <c r="N62" s="1192"/>
      <c r="O62" s="1192"/>
      <c r="P62" s="1192"/>
      <c r="Q62" s="1192"/>
      <c r="R62" s="1192"/>
      <c r="S62" s="1192"/>
      <c r="T62" s="1192"/>
      <c r="U62" s="1192"/>
      <c r="V62" s="1192"/>
      <c r="W62" s="1192"/>
      <c r="X62" s="1192"/>
      <c r="Y62" s="1192"/>
      <c r="Z62" s="1192"/>
      <c r="AA62" s="1192"/>
      <c r="AB62" s="1192"/>
      <c r="AC62" s="1192"/>
      <c r="AD62" s="1192"/>
      <c r="AE62" s="1192"/>
      <c r="AF62" s="1192"/>
      <c r="AG62" s="1192"/>
      <c r="AH62" s="1192"/>
      <c r="AI62" s="1192"/>
      <c r="AJ62" s="1192"/>
      <c r="AK62" s="1192"/>
      <c r="AL62" s="1192"/>
      <c r="AM62" s="1192"/>
      <c r="AN62" s="1192"/>
      <c r="AO62" s="1192"/>
      <c r="AP62" s="1192"/>
      <c r="AQ62" s="1192"/>
      <c r="AR62" s="1192"/>
      <c r="AS62" s="1192"/>
      <c r="AT62" s="1192"/>
      <c r="AU62" s="1192"/>
      <c r="AV62" s="1192"/>
      <c r="AW62" s="1192"/>
      <c r="AX62" s="1192"/>
      <c r="AY62" s="1192"/>
      <c r="AZ62" s="1192"/>
    </row>
    <row r="63" spans="1:52" ht="12.75">
      <c r="A63" s="1192"/>
      <c r="B63" s="1192"/>
      <c r="C63" s="1192"/>
      <c r="D63" s="1192"/>
      <c r="E63" s="1192"/>
      <c r="F63" s="1192"/>
      <c r="G63" s="1192"/>
      <c r="H63" s="1192"/>
      <c r="I63" s="1192"/>
      <c r="J63" s="1192"/>
      <c r="K63" s="1192"/>
      <c r="L63" s="1192"/>
      <c r="M63" s="1192"/>
      <c r="N63" s="1192"/>
      <c r="O63" s="1192"/>
      <c r="P63" s="1192"/>
      <c r="Q63" s="1192"/>
      <c r="R63" s="1192"/>
      <c r="S63" s="1192"/>
      <c r="T63" s="1192"/>
      <c r="U63" s="1192"/>
      <c r="V63" s="1192"/>
      <c r="W63" s="1192"/>
      <c r="X63" s="1192"/>
      <c r="Y63" s="1192"/>
      <c r="Z63" s="1192"/>
      <c r="AA63" s="1192"/>
      <c r="AB63" s="1192"/>
      <c r="AC63" s="1192"/>
      <c r="AD63" s="1192"/>
      <c r="AE63" s="1192"/>
      <c r="AF63" s="1192"/>
      <c r="AG63" s="1192"/>
      <c r="AH63" s="1192"/>
      <c r="AI63" s="1192"/>
      <c r="AJ63" s="1192"/>
      <c r="AK63" s="1192"/>
      <c r="AL63" s="1192"/>
      <c r="AM63" s="1192"/>
      <c r="AN63" s="1192"/>
      <c r="AO63" s="1192"/>
      <c r="AP63" s="1192"/>
      <c r="AQ63" s="1192"/>
      <c r="AR63" s="1192"/>
      <c r="AS63" s="1192"/>
      <c r="AT63" s="1192"/>
      <c r="AU63" s="1192"/>
      <c r="AV63" s="1192"/>
      <c r="AW63" s="1192"/>
      <c r="AX63" s="1192"/>
      <c r="AY63" s="1192"/>
      <c r="AZ63" s="1192"/>
    </row>
    <row r="64" spans="1:52" ht="12.75">
      <c r="A64" s="1192"/>
      <c r="B64" s="1192"/>
      <c r="C64" s="1192"/>
      <c r="D64" s="1192"/>
      <c r="E64" s="1192"/>
      <c r="F64" s="1192"/>
      <c r="G64" s="1192"/>
      <c r="H64" s="1192"/>
      <c r="I64" s="1192"/>
      <c r="J64" s="1192"/>
      <c r="K64" s="1192"/>
      <c r="L64" s="1192"/>
      <c r="M64" s="1192"/>
      <c r="N64" s="1192"/>
      <c r="O64" s="1192"/>
      <c r="P64" s="1192"/>
      <c r="Q64" s="1192"/>
      <c r="R64" s="1192"/>
      <c r="S64" s="1192"/>
      <c r="T64" s="1192"/>
      <c r="U64" s="1192"/>
      <c r="V64" s="1192"/>
      <c r="W64" s="1192"/>
      <c r="X64" s="1192"/>
      <c r="Y64" s="1192"/>
      <c r="Z64" s="1192"/>
      <c r="AA64" s="1192"/>
      <c r="AB64" s="1192"/>
      <c r="AC64" s="1192"/>
      <c r="AD64" s="1192"/>
      <c r="AE64" s="1192"/>
      <c r="AF64" s="1192"/>
      <c r="AG64" s="1192"/>
      <c r="AH64" s="1192"/>
      <c r="AI64" s="1192"/>
      <c r="AJ64" s="1192"/>
      <c r="AK64" s="1192"/>
      <c r="AL64" s="1192"/>
      <c r="AM64" s="1192"/>
      <c r="AN64" s="1192"/>
      <c r="AO64" s="1192"/>
      <c r="AP64" s="1192"/>
      <c r="AQ64" s="1192"/>
      <c r="AR64" s="1192"/>
      <c r="AS64" s="1192"/>
      <c r="AT64" s="1192"/>
      <c r="AU64" s="1192"/>
      <c r="AV64" s="1192"/>
      <c r="AW64" s="1192"/>
      <c r="AX64" s="1192"/>
      <c r="AY64" s="1192"/>
      <c r="AZ64" s="1192"/>
    </row>
    <row r="65" spans="1:52" ht="12.75">
      <c r="A65" s="1192"/>
      <c r="B65" s="1192"/>
      <c r="C65" s="1192"/>
      <c r="D65" s="1192"/>
      <c r="E65" s="1192"/>
      <c r="F65" s="1192"/>
      <c r="G65" s="1192"/>
      <c r="H65" s="1192"/>
      <c r="I65" s="1192"/>
      <c r="J65" s="1192"/>
      <c r="K65" s="1192"/>
      <c r="L65" s="1192"/>
      <c r="M65" s="1192"/>
      <c r="N65" s="1192"/>
      <c r="O65" s="1192"/>
      <c r="P65" s="1192"/>
      <c r="Q65" s="1192"/>
      <c r="R65" s="1192"/>
      <c r="S65" s="1192"/>
      <c r="T65" s="1192"/>
      <c r="U65" s="1192"/>
      <c r="V65" s="1192"/>
      <c r="W65" s="1192"/>
      <c r="X65" s="1192"/>
      <c r="Y65" s="1192"/>
      <c r="Z65" s="1192"/>
      <c r="AA65" s="1192"/>
      <c r="AB65" s="1192"/>
      <c r="AC65" s="1192"/>
      <c r="AD65" s="1192"/>
      <c r="AE65" s="1192"/>
      <c r="AF65" s="1192"/>
      <c r="AG65" s="1192"/>
      <c r="AH65" s="1192"/>
      <c r="AI65" s="1192"/>
      <c r="AJ65" s="1192"/>
      <c r="AK65" s="1192"/>
      <c r="AL65" s="1192"/>
      <c r="AM65" s="1192"/>
      <c r="AN65" s="1192"/>
      <c r="AO65" s="1192"/>
      <c r="AP65" s="1192"/>
      <c r="AQ65" s="1192"/>
      <c r="AR65" s="1192"/>
      <c r="AS65" s="1192"/>
      <c r="AT65" s="1192"/>
      <c r="AU65" s="1192"/>
      <c r="AV65" s="1192"/>
      <c r="AW65" s="1192"/>
      <c r="AX65" s="1192"/>
      <c r="AY65" s="1192"/>
      <c r="AZ65" s="1192"/>
    </row>
    <row r="66" spans="1:52" ht="12.75">
      <c r="A66" s="1192"/>
      <c r="B66" s="1192"/>
      <c r="C66" s="1192"/>
      <c r="D66" s="1192"/>
      <c r="E66" s="1192"/>
      <c r="F66" s="1192"/>
      <c r="G66" s="1192"/>
      <c r="H66" s="1192"/>
      <c r="I66" s="1192"/>
      <c r="J66" s="1192"/>
      <c r="K66" s="1192"/>
      <c r="L66" s="1192"/>
      <c r="M66" s="1192"/>
      <c r="N66" s="1192"/>
      <c r="O66" s="1192"/>
      <c r="P66" s="1192"/>
      <c r="Q66" s="1192"/>
      <c r="R66" s="1192"/>
      <c r="S66" s="1192"/>
      <c r="T66" s="1192"/>
      <c r="U66" s="1192"/>
      <c r="V66" s="1192"/>
      <c r="W66" s="1192"/>
      <c r="X66" s="1192"/>
      <c r="Y66" s="1192"/>
      <c r="Z66" s="1192"/>
      <c r="AA66" s="1192"/>
      <c r="AB66" s="1192"/>
      <c r="AC66" s="1192"/>
      <c r="AD66" s="1192"/>
      <c r="AE66" s="1192"/>
      <c r="AF66" s="1192"/>
      <c r="AG66" s="1192"/>
      <c r="AH66" s="1192"/>
      <c r="AI66" s="1192"/>
      <c r="AJ66" s="1192"/>
      <c r="AK66" s="1192"/>
      <c r="AL66" s="1192"/>
      <c r="AM66" s="1192"/>
      <c r="AN66" s="1192"/>
      <c r="AO66" s="1192"/>
      <c r="AP66" s="1192"/>
      <c r="AQ66" s="1192"/>
      <c r="AR66" s="1192"/>
      <c r="AS66" s="1192"/>
      <c r="AT66" s="1192"/>
      <c r="AU66" s="1192"/>
      <c r="AV66" s="1192"/>
      <c r="AW66" s="1192"/>
      <c r="AX66" s="1192"/>
      <c r="AY66" s="1192"/>
      <c r="AZ66" s="1192"/>
    </row>
    <row r="67" spans="1:52" ht="12.75">
      <c r="A67" s="1192"/>
      <c r="B67" s="1192"/>
      <c r="C67" s="1192"/>
      <c r="D67" s="1192"/>
      <c r="E67" s="1192"/>
      <c r="F67" s="1192"/>
      <c r="G67" s="1192"/>
      <c r="H67" s="1192"/>
      <c r="I67" s="1192"/>
      <c r="J67" s="1192"/>
      <c r="K67" s="1192"/>
      <c r="L67" s="1192"/>
      <c r="M67" s="1192"/>
      <c r="N67" s="1192"/>
      <c r="O67" s="1192"/>
      <c r="P67" s="1192"/>
      <c r="Q67" s="1192"/>
      <c r="R67" s="1192"/>
      <c r="S67" s="1192"/>
      <c r="T67" s="1192"/>
      <c r="U67" s="1192"/>
      <c r="V67" s="1192"/>
      <c r="W67" s="1192"/>
      <c r="X67" s="1192"/>
      <c r="Y67" s="1192"/>
      <c r="Z67" s="1192"/>
      <c r="AA67" s="1192"/>
      <c r="AB67" s="1192"/>
      <c r="AC67" s="1192"/>
      <c r="AD67" s="1192"/>
      <c r="AE67" s="1192"/>
      <c r="AF67" s="1192"/>
      <c r="AG67" s="1192"/>
      <c r="AH67" s="1192"/>
      <c r="AI67" s="1192"/>
      <c r="AJ67" s="1192"/>
      <c r="AK67" s="1192"/>
      <c r="AL67" s="1192"/>
      <c r="AM67" s="1192"/>
      <c r="AN67" s="1192"/>
      <c r="AO67" s="1192"/>
      <c r="AP67" s="1192"/>
      <c r="AQ67" s="1192"/>
      <c r="AR67" s="1192"/>
      <c r="AS67" s="1192"/>
      <c r="AT67" s="1192"/>
      <c r="AU67" s="1192"/>
      <c r="AV67" s="1192"/>
      <c r="AW67" s="1192"/>
      <c r="AX67" s="1192"/>
      <c r="AY67" s="1192"/>
      <c r="AZ67" s="1192"/>
    </row>
    <row r="68" spans="1:52" ht="12.75">
      <c r="A68" s="1192"/>
      <c r="B68" s="1192"/>
      <c r="C68" s="1192"/>
      <c r="D68" s="1192"/>
      <c r="E68" s="1192"/>
      <c r="F68" s="1192"/>
      <c r="G68" s="1192"/>
      <c r="H68" s="1192"/>
      <c r="I68" s="1192"/>
      <c r="J68" s="1192"/>
      <c r="K68" s="1192"/>
      <c r="L68" s="1192"/>
      <c r="M68" s="1192"/>
      <c r="N68" s="1192"/>
      <c r="O68" s="1192"/>
      <c r="P68" s="1192"/>
      <c r="Q68" s="1192"/>
      <c r="R68" s="1192"/>
      <c r="S68" s="1192"/>
      <c r="T68" s="1192"/>
      <c r="U68" s="1192"/>
      <c r="V68" s="1192"/>
      <c r="W68" s="1192"/>
      <c r="X68" s="1192"/>
      <c r="Y68" s="1192"/>
      <c r="Z68" s="1192"/>
      <c r="AA68" s="1192"/>
      <c r="AB68" s="1192"/>
      <c r="AC68" s="1192"/>
      <c r="AD68" s="1192"/>
      <c r="AE68" s="1192"/>
      <c r="AF68" s="1192"/>
      <c r="AG68" s="1192"/>
      <c r="AH68" s="1192"/>
      <c r="AI68" s="1192"/>
      <c r="AJ68" s="1192"/>
      <c r="AK68" s="1192"/>
      <c r="AL68" s="1192"/>
      <c r="AM68" s="1192"/>
      <c r="AN68" s="1192"/>
      <c r="AO68" s="1192"/>
      <c r="AP68" s="1192"/>
      <c r="AQ68" s="1192"/>
      <c r="AR68" s="1192"/>
      <c r="AS68" s="1192"/>
      <c r="AT68" s="1192"/>
      <c r="AU68" s="1192"/>
      <c r="AV68" s="1192"/>
      <c r="AW68" s="1192"/>
      <c r="AX68" s="1192"/>
      <c r="AY68" s="1192"/>
      <c r="AZ68" s="1192"/>
    </row>
    <row r="69" spans="1:52" ht="12.75">
      <c r="A69" s="1192"/>
      <c r="B69" s="1192"/>
      <c r="C69" s="1192"/>
      <c r="D69" s="1192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1192"/>
      <c r="AD69" s="1192"/>
      <c r="AE69" s="1192"/>
      <c r="AF69" s="1192"/>
      <c r="AG69" s="1192"/>
      <c r="AH69" s="1192"/>
      <c r="AI69" s="1192"/>
      <c r="AJ69" s="1192"/>
      <c r="AK69" s="1192"/>
      <c r="AL69" s="1192"/>
      <c r="AM69" s="1192"/>
      <c r="AN69" s="1192"/>
      <c r="AO69" s="1192"/>
      <c r="AP69" s="1192"/>
      <c r="AQ69" s="1192"/>
      <c r="AR69" s="1192"/>
      <c r="AS69" s="1192"/>
      <c r="AT69" s="1192"/>
      <c r="AU69" s="1192"/>
      <c r="AV69" s="1192"/>
      <c r="AW69" s="1192"/>
      <c r="AX69" s="1192"/>
      <c r="AY69" s="1192"/>
      <c r="AZ69" s="1192"/>
    </row>
    <row r="70" spans="1:52" ht="12.75">
      <c r="A70" s="1192"/>
      <c r="B70" s="1192"/>
      <c r="C70" s="1192"/>
      <c r="D70" s="1192"/>
      <c r="E70" s="1192"/>
      <c r="F70" s="1192"/>
      <c r="G70" s="1192"/>
      <c r="H70" s="1192"/>
      <c r="I70" s="1192"/>
      <c r="J70" s="1192"/>
      <c r="K70" s="1192"/>
      <c r="L70" s="1192"/>
      <c r="M70" s="1192"/>
      <c r="N70" s="1192"/>
      <c r="O70" s="1192"/>
      <c r="P70" s="1192"/>
      <c r="Q70" s="1192"/>
      <c r="R70" s="1192"/>
      <c r="S70" s="1192"/>
      <c r="T70" s="1192"/>
      <c r="U70" s="1192"/>
      <c r="V70" s="1192"/>
      <c r="W70" s="1192"/>
      <c r="X70" s="1192"/>
      <c r="Y70" s="1192"/>
      <c r="Z70" s="1192"/>
      <c r="AA70" s="1192"/>
      <c r="AB70" s="1192"/>
      <c r="AC70" s="1192"/>
      <c r="AD70" s="1192"/>
      <c r="AE70" s="1192"/>
      <c r="AF70" s="1192"/>
      <c r="AG70" s="1192"/>
      <c r="AH70" s="1192"/>
      <c r="AI70" s="1192"/>
      <c r="AJ70" s="1192"/>
      <c r="AK70" s="1192"/>
      <c r="AL70" s="1192"/>
      <c r="AM70" s="1192"/>
      <c r="AN70" s="1192"/>
      <c r="AO70" s="1192"/>
      <c r="AP70" s="1192"/>
      <c r="AQ70" s="1192"/>
      <c r="AR70" s="1192"/>
      <c r="AS70" s="1192"/>
      <c r="AT70" s="1192"/>
      <c r="AU70" s="1192"/>
      <c r="AV70" s="1192"/>
      <c r="AW70" s="1192"/>
      <c r="AX70" s="1192"/>
      <c r="AY70" s="1192"/>
      <c r="AZ70" s="1192"/>
    </row>
    <row r="71" spans="1:52" ht="12.75">
      <c r="A71" s="1192"/>
      <c r="B71" s="1192"/>
      <c r="C71" s="1192"/>
      <c r="D71" s="1192"/>
      <c r="E71" s="1192"/>
      <c r="F71" s="1192"/>
      <c r="G71" s="1192"/>
      <c r="H71" s="1192"/>
      <c r="I71" s="1192"/>
      <c r="J71" s="1192"/>
      <c r="K71" s="1192"/>
      <c r="L71" s="1192"/>
      <c r="M71" s="1192"/>
      <c r="N71" s="1192"/>
      <c r="O71" s="1192"/>
      <c r="P71" s="1192"/>
      <c r="Q71" s="1192"/>
      <c r="R71" s="1192"/>
      <c r="S71" s="1192"/>
      <c r="T71" s="1192"/>
      <c r="U71" s="1192"/>
      <c r="V71" s="1192"/>
      <c r="W71" s="1192"/>
      <c r="X71" s="1192"/>
      <c r="Y71" s="1192"/>
      <c r="Z71" s="1192"/>
      <c r="AA71" s="1192"/>
      <c r="AB71" s="1192"/>
      <c r="AC71" s="1192"/>
      <c r="AD71" s="1192"/>
      <c r="AE71" s="1192"/>
      <c r="AF71" s="1192"/>
      <c r="AG71" s="1192"/>
      <c r="AH71" s="1192"/>
      <c r="AI71" s="1192"/>
      <c r="AJ71" s="1192"/>
      <c r="AK71" s="1192"/>
      <c r="AL71" s="1192"/>
      <c r="AM71" s="1192"/>
      <c r="AN71" s="1192"/>
      <c r="AO71" s="1192"/>
      <c r="AP71" s="1192"/>
      <c r="AQ71" s="1192"/>
      <c r="AR71" s="1192"/>
      <c r="AS71" s="1192"/>
      <c r="AT71" s="1192"/>
      <c r="AU71" s="1192"/>
      <c r="AV71" s="1192"/>
      <c r="AW71" s="1192"/>
      <c r="AX71" s="1192"/>
      <c r="AY71" s="1192"/>
      <c r="AZ71" s="1192"/>
    </row>
    <row r="72" spans="1:52" ht="12.75">
      <c r="A72" s="1192"/>
      <c r="B72" s="1192"/>
      <c r="C72" s="1192"/>
      <c r="D72" s="1192"/>
      <c r="E72" s="1192"/>
      <c r="F72" s="1192"/>
      <c r="G72" s="1192"/>
      <c r="H72" s="1192"/>
      <c r="I72" s="1192"/>
      <c r="J72" s="1192"/>
      <c r="K72" s="1192"/>
      <c r="L72" s="1192"/>
      <c r="M72" s="1192"/>
      <c r="N72" s="1192"/>
      <c r="O72" s="1192"/>
      <c r="P72" s="1192"/>
      <c r="Q72" s="1192"/>
      <c r="R72" s="1192"/>
      <c r="S72" s="1192"/>
      <c r="T72" s="1192"/>
      <c r="U72" s="1192"/>
      <c r="V72" s="1192"/>
      <c r="W72" s="1192"/>
      <c r="X72" s="1192"/>
      <c r="Y72" s="1192"/>
      <c r="Z72" s="1192"/>
      <c r="AA72" s="1192"/>
      <c r="AB72" s="1192"/>
      <c r="AC72" s="1192"/>
      <c r="AD72" s="1192"/>
      <c r="AE72" s="1192"/>
      <c r="AF72" s="1192"/>
      <c r="AG72" s="1192"/>
      <c r="AH72" s="1192"/>
      <c r="AI72" s="1192"/>
      <c r="AJ72" s="1192"/>
      <c r="AK72" s="1192"/>
      <c r="AL72" s="1192"/>
      <c r="AM72" s="1192"/>
      <c r="AN72" s="1192"/>
      <c r="AO72" s="1192"/>
      <c r="AP72" s="1192"/>
      <c r="AQ72" s="1192"/>
      <c r="AR72" s="1192"/>
      <c r="AS72" s="1192"/>
      <c r="AT72" s="1192"/>
      <c r="AU72" s="1192"/>
      <c r="AV72" s="1192"/>
      <c r="AW72" s="1192"/>
      <c r="AX72" s="1192"/>
      <c r="AY72" s="1192"/>
      <c r="AZ72" s="1192"/>
    </row>
    <row r="73" spans="1:52" ht="12.75">
      <c r="A73" s="1192"/>
      <c r="B73" s="1192"/>
      <c r="C73" s="1192"/>
      <c r="D73" s="1192"/>
      <c r="E73" s="1192"/>
      <c r="F73" s="1192"/>
      <c r="G73" s="1192"/>
      <c r="H73" s="1192"/>
      <c r="I73" s="1192"/>
      <c r="J73" s="1192"/>
      <c r="K73" s="1192"/>
      <c r="L73" s="1192"/>
      <c r="M73" s="1192"/>
      <c r="N73" s="1192"/>
      <c r="O73" s="1192"/>
      <c r="P73" s="1192"/>
      <c r="Q73" s="1192"/>
      <c r="R73" s="1192"/>
      <c r="S73" s="1192"/>
      <c r="T73" s="1192"/>
      <c r="U73" s="1192"/>
      <c r="V73" s="1192"/>
      <c r="W73" s="1192"/>
      <c r="X73" s="1192"/>
      <c r="Y73" s="1192"/>
      <c r="Z73" s="1192"/>
      <c r="AA73" s="1192"/>
      <c r="AB73" s="1192"/>
      <c r="AC73" s="1192"/>
      <c r="AD73" s="1192"/>
      <c r="AE73" s="1192"/>
      <c r="AF73" s="1192"/>
      <c r="AG73" s="1192"/>
      <c r="AH73" s="1192"/>
      <c r="AI73" s="1192"/>
      <c r="AJ73" s="1192"/>
      <c r="AK73" s="1192"/>
      <c r="AL73" s="1192"/>
      <c r="AM73" s="1192"/>
      <c r="AN73" s="1192"/>
      <c r="AO73" s="1192"/>
      <c r="AP73" s="1192"/>
      <c r="AQ73" s="1192"/>
      <c r="AR73" s="1192"/>
      <c r="AS73" s="1192"/>
      <c r="AT73" s="1192"/>
      <c r="AU73" s="1192"/>
      <c r="AV73" s="1192"/>
      <c r="AW73" s="1192"/>
      <c r="AX73" s="1192"/>
      <c r="AY73" s="1192"/>
      <c r="AZ73" s="1192"/>
    </row>
    <row r="74" spans="1:52" ht="12.75">
      <c r="A74" s="1192"/>
      <c r="B74" s="1192"/>
      <c r="C74" s="1192"/>
      <c r="D74" s="1192"/>
      <c r="E74" s="1192"/>
      <c r="F74" s="1192"/>
      <c r="G74" s="1192"/>
      <c r="H74" s="1192"/>
      <c r="I74" s="1192"/>
      <c r="J74" s="1192"/>
      <c r="K74" s="1192"/>
      <c r="L74" s="1192"/>
      <c r="M74" s="1192"/>
      <c r="N74" s="1192"/>
      <c r="O74" s="1192"/>
      <c r="P74" s="1192"/>
      <c r="Q74" s="1192"/>
      <c r="R74" s="1192"/>
      <c r="S74" s="1192"/>
      <c r="T74" s="1192"/>
      <c r="U74" s="1192"/>
      <c r="V74" s="1192"/>
      <c r="W74" s="1192"/>
      <c r="X74" s="1192"/>
      <c r="Y74" s="1192"/>
      <c r="Z74" s="1192"/>
      <c r="AA74" s="1192"/>
      <c r="AB74" s="1192"/>
      <c r="AC74" s="1192"/>
      <c r="AD74" s="1192"/>
      <c r="AE74" s="1192"/>
      <c r="AF74" s="1192"/>
      <c r="AG74" s="1192"/>
      <c r="AH74" s="1192"/>
      <c r="AI74" s="1192"/>
      <c r="AJ74" s="1192"/>
      <c r="AK74" s="1192"/>
      <c r="AL74" s="1192"/>
      <c r="AM74" s="1192"/>
      <c r="AN74" s="1192"/>
      <c r="AO74" s="1192"/>
      <c r="AP74" s="1192"/>
      <c r="AQ74" s="1192"/>
      <c r="AR74" s="1192"/>
      <c r="AS74" s="1192"/>
      <c r="AT74" s="1192"/>
      <c r="AU74" s="1192"/>
      <c r="AV74" s="1192"/>
      <c r="AW74" s="1192"/>
      <c r="AX74" s="1192"/>
      <c r="AY74" s="1192"/>
      <c r="AZ74" s="1192"/>
    </row>
    <row r="75" spans="1:52" ht="12.75">
      <c r="A75" s="1192"/>
      <c r="B75" s="1192"/>
      <c r="C75" s="1192"/>
      <c r="D75" s="1192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1192"/>
      <c r="AD75" s="1192"/>
      <c r="AE75" s="1192"/>
      <c r="AF75" s="1192"/>
      <c r="AG75" s="1192"/>
      <c r="AH75" s="1192"/>
      <c r="AI75" s="1192"/>
      <c r="AJ75" s="1192"/>
      <c r="AK75" s="1192"/>
      <c r="AL75" s="1192"/>
      <c r="AM75" s="1192"/>
      <c r="AN75" s="1192"/>
      <c r="AO75" s="1192"/>
      <c r="AP75" s="1192"/>
      <c r="AQ75" s="1192"/>
      <c r="AR75" s="1192"/>
      <c r="AS75" s="1192"/>
      <c r="AT75" s="1192"/>
      <c r="AU75" s="1192"/>
      <c r="AV75" s="1192"/>
      <c r="AW75" s="1192"/>
      <c r="AX75" s="1192"/>
      <c r="AY75" s="1192"/>
      <c r="AZ75" s="1192"/>
    </row>
    <row r="76" spans="1:52" ht="12.75">
      <c r="A76" s="1192"/>
      <c r="B76" s="1192"/>
      <c r="C76" s="1192"/>
      <c r="D76" s="1192"/>
      <c r="E76" s="1192"/>
      <c r="F76" s="1192"/>
      <c r="G76" s="1192"/>
      <c r="H76" s="1192"/>
      <c r="I76" s="1192"/>
      <c r="J76" s="1192"/>
      <c r="K76" s="1192"/>
      <c r="L76" s="1192"/>
      <c r="M76" s="1192"/>
      <c r="N76" s="1192"/>
      <c r="O76" s="1192"/>
      <c r="P76" s="1192"/>
      <c r="Q76" s="1192"/>
      <c r="R76" s="1192"/>
      <c r="S76" s="1192"/>
      <c r="T76" s="1192"/>
      <c r="U76" s="1192"/>
      <c r="V76" s="1192"/>
      <c r="W76" s="1192"/>
      <c r="X76" s="1192"/>
      <c r="Y76" s="1192"/>
      <c r="Z76" s="1192"/>
      <c r="AA76" s="1192"/>
      <c r="AB76" s="1192"/>
      <c r="AC76" s="1192"/>
      <c r="AD76" s="1192"/>
      <c r="AE76" s="1192"/>
      <c r="AF76" s="1192"/>
      <c r="AG76" s="1192"/>
      <c r="AH76" s="1192"/>
      <c r="AI76" s="1192"/>
      <c r="AJ76" s="1192"/>
      <c r="AK76" s="1192"/>
      <c r="AL76" s="1192"/>
      <c r="AM76" s="1192"/>
      <c r="AN76" s="1192"/>
      <c r="AO76" s="1192"/>
      <c r="AP76" s="1192"/>
      <c r="AQ76" s="1192"/>
      <c r="AR76" s="1192"/>
      <c r="AS76" s="1192"/>
      <c r="AT76" s="1192"/>
      <c r="AU76" s="1192"/>
      <c r="AV76" s="1192"/>
      <c r="AW76" s="1192"/>
      <c r="AX76" s="1192"/>
      <c r="AY76" s="1192"/>
      <c r="AZ76" s="1192"/>
    </row>
    <row r="77" spans="1:52" ht="12.75">
      <c r="A77" s="1192"/>
      <c r="B77" s="1192"/>
      <c r="C77" s="1192"/>
      <c r="D77" s="1192"/>
      <c r="E77" s="1192"/>
      <c r="F77" s="1192"/>
      <c r="G77" s="1192"/>
      <c r="H77" s="1192"/>
      <c r="I77" s="1192"/>
      <c r="J77" s="1192"/>
      <c r="K77" s="1192"/>
      <c r="L77" s="1192"/>
      <c r="M77" s="1192"/>
      <c r="N77" s="1192"/>
      <c r="O77" s="1192"/>
      <c r="P77" s="1192"/>
      <c r="Q77" s="1192"/>
      <c r="R77" s="1192"/>
      <c r="S77" s="1192"/>
      <c r="T77" s="1192"/>
      <c r="U77" s="1192"/>
      <c r="V77" s="1192"/>
      <c r="W77" s="1192"/>
      <c r="X77" s="1192"/>
      <c r="Y77" s="1192"/>
      <c r="Z77" s="1192"/>
      <c r="AA77" s="1192"/>
      <c r="AB77" s="1192"/>
      <c r="AC77" s="1192"/>
      <c r="AD77" s="1192"/>
      <c r="AE77" s="1192"/>
      <c r="AF77" s="1192"/>
      <c r="AG77" s="1192"/>
      <c r="AH77" s="1192"/>
      <c r="AI77" s="1192"/>
      <c r="AJ77" s="1192"/>
      <c r="AK77" s="1192"/>
      <c r="AL77" s="1192"/>
      <c r="AM77" s="1192"/>
      <c r="AN77" s="1192"/>
      <c r="AO77" s="1192"/>
      <c r="AP77" s="1192"/>
      <c r="AQ77" s="1192"/>
      <c r="AR77" s="1192"/>
      <c r="AS77" s="1192"/>
      <c r="AT77" s="1192"/>
      <c r="AU77" s="1192"/>
      <c r="AV77" s="1192"/>
      <c r="AW77" s="1192"/>
      <c r="AX77" s="1192"/>
      <c r="AY77" s="1192"/>
      <c r="AZ77" s="1192"/>
    </row>
    <row r="78" spans="1:52" ht="12.75">
      <c r="A78" s="1192"/>
      <c r="B78" s="1192"/>
      <c r="C78" s="1192"/>
      <c r="D78" s="1192"/>
      <c r="E78" s="1192"/>
      <c r="F78" s="1192"/>
      <c r="G78" s="1192"/>
      <c r="H78" s="1192"/>
      <c r="I78" s="1192"/>
      <c r="J78" s="1192"/>
      <c r="K78" s="1192"/>
      <c r="L78" s="1192"/>
      <c r="M78" s="1192"/>
      <c r="N78" s="1192"/>
      <c r="O78" s="1192"/>
      <c r="P78" s="1192"/>
      <c r="Q78" s="1192"/>
      <c r="R78" s="1192"/>
      <c r="S78" s="1192"/>
      <c r="T78" s="1192"/>
      <c r="U78" s="1192"/>
      <c r="V78" s="1192"/>
      <c r="W78" s="1192"/>
      <c r="X78" s="1192"/>
      <c r="Y78" s="1192"/>
      <c r="Z78" s="1192"/>
      <c r="AA78" s="1192"/>
      <c r="AB78" s="1192"/>
      <c r="AC78" s="1192"/>
      <c r="AD78" s="1192"/>
      <c r="AE78" s="1192"/>
      <c r="AF78" s="1192"/>
      <c r="AG78" s="1192"/>
      <c r="AH78" s="1192"/>
      <c r="AI78" s="1192"/>
      <c r="AJ78" s="1192"/>
      <c r="AK78" s="1192"/>
      <c r="AL78" s="1192"/>
      <c r="AM78" s="1192"/>
      <c r="AN78" s="1192"/>
      <c r="AO78" s="1192"/>
      <c r="AP78" s="1192"/>
      <c r="AQ78" s="1192"/>
      <c r="AR78" s="1192"/>
      <c r="AS78" s="1192"/>
      <c r="AT78" s="1192"/>
      <c r="AU78" s="1192"/>
      <c r="AV78" s="1192"/>
      <c r="AW78" s="1192"/>
      <c r="AX78" s="1192"/>
      <c r="AY78" s="1192"/>
      <c r="AZ78" s="1192"/>
    </row>
    <row r="79" spans="1:52" ht="12.75">
      <c r="A79" s="1192"/>
      <c r="B79" s="1192"/>
      <c r="C79" s="1192"/>
      <c r="D79" s="1192"/>
      <c r="E79" s="1192"/>
      <c r="F79" s="1192"/>
      <c r="G79" s="1192"/>
      <c r="H79" s="1192"/>
      <c r="I79" s="1192"/>
      <c r="J79" s="1192"/>
      <c r="K79" s="1192"/>
      <c r="L79" s="1192"/>
      <c r="M79" s="1192"/>
      <c r="N79" s="1192"/>
      <c r="O79" s="1192"/>
      <c r="P79" s="1192"/>
      <c r="Q79" s="1192"/>
      <c r="R79" s="1192"/>
      <c r="S79" s="1192"/>
      <c r="T79" s="1192"/>
      <c r="U79" s="1192"/>
      <c r="V79" s="1192"/>
      <c r="W79" s="1192"/>
      <c r="X79" s="1192"/>
      <c r="Y79" s="1192"/>
      <c r="Z79" s="1192"/>
      <c r="AA79" s="1192"/>
      <c r="AB79" s="1192"/>
      <c r="AC79" s="1192"/>
      <c r="AD79" s="1192"/>
      <c r="AE79" s="1192"/>
      <c r="AF79" s="1192"/>
      <c r="AG79" s="1192"/>
      <c r="AH79" s="1192"/>
      <c r="AI79" s="1192"/>
      <c r="AJ79" s="1192"/>
      <c r="AK79" s="1192"/>
      <c r="AL79" s="1192"/>
      <c r="AM79" s="1192"/>
      <c r="AN79" s="1192"/>
      <c r="AO79" s="1192"/>
      <c r="AP79" s="1192"/>
      <c r="AQ79" s="1192"/>
      <c r="AR79" s="1192"/>
      <c r="AS79" s="1192"/>
      <c r="AT79" s="1192"/>
      <c r="AU79" s="1192"/>
      <c r="AV79" s="1192"/>
      <c r="AW79" s="1192"/>
      <c r="AX79" s="1192"/>
      <c r="AY79" s="1192"/>
      <c r="AZ79" s="1192"/>
    </row>
    <row r="80" spans="1:52" ht="12.75">
      <c r="A80" s="1192"/>
      <c r="B80" s="1192"/>
      <c r="C80" s="1192"/>
      <c r="D80" s="1192"/>
      <c r="E80" s="1192"/>
      <c r="F80" s="1192"/>
      <c r="G80" s="1192"/>
      <c r="H80" s="1192"/>
      <c r="I80" s="1192"/>
      <c r="J80" s="1192"/>
      <c r="K80" s="1192"/>
      <c r="L80" s="1192"/>
      <c r="M80" s="1192"/>
      <c r="N80" s="1192"/>
      <c r="O80" s="1192"/>
      <c r="P80" s="1192"/>
      <c r="Q80" s="1192"/>
      <c r="R80" s="1192"/>
      <c r="S80" s="1192"/>
      <c r="T80" s="1192"/>
      <c r="U80" s="1192"/>
      <c r="V80" s="1192"/>
      <c r="W80" s="1192"/>
      <c r="X80" s="1192"/>
      <c r="Y80" s="1192"/>
      <c r="Z80" s="1192"/>
      <c r="AA80" s="1192"/>
      <c r="AB80" s="1192"/>
      <c r="AC80" s="1192"/>
      <c r="AD80" s="1192"/>
      <c r="AE80" s="1192"/>
      <c r="AF80" s="1192"/>
      <c r="AG80" s="1192"/>
      <c r="AH80" s="1192"/>
      <c r="AI80" s="1192"/>
      <c r="AJ80" s="1192"/>
      <c r="AK80" s="1192"/>
      <c r="AL80" s="1192"/>
      <c r="AM80" s="1192"/>
      <c r="AN80" s="1192"/>
      <c r="AO80" s="1192"/>
      <c r="AP80" s="1192"/>
      <c r="AQ80" s="1192"/>
      <c r="AR80" s="1192"/>
      <c r="AS80" s="1192"/>
      <c r="AT80" s="1192"/>
      <c r="AU80" s="1192"/>
      <c r="AV80" s="1192"/>
      <c r="AW80" s="1192"/>
      <c r="AX80" s="1192"/>
      <c r="AY80" s="1192"/>
      <c r="AZ80" s="1192"/>
    </row>
    <row r="81" spans="1:52" ht="12.75">
      <c r="A81" s="1192"/>
      <c r="B81" s="1192"/>
      <c r="C81" s="1192"/>
      <c r="D81" s="1192"/>
      <c r="E81" s="1192"/>
      <c r="F81" s="1192"/>
      <c r="G81" s="1192"/>
      <c r="H81" s="1192"/>
      <c r="I81" s="1192"/>
      <c r="J81" s="1192"/>
      <c r="K81" s="1192"/>
      <c r="L81" s="1192"/>
      <c r="M81" s="1192"/>
      <c r="N81" s="1192"/>
      <c r="O81" s="1192"/>
      <c r="P81" s="1192"/>
      <c r="Q81" s="1192"/>
      <c r="R81" s="1192"/>
      <c r="S81" s="1192"/>
      <c r="T81" s="1192"/>
      <c r="U81" s="1192"/>
      <c r="V81" s="1192"/>
      <c r="W81" s="1192"/>
      <c r="X81" s="1192"/>
      <c r="Y81" s="1192"/>
      <c r="Z81" s="1192"/>
      <c r="AA81" s="1192"/>
      <c r="AB81" s="1192"/>
      <c r="AC81" s="1192"/>
      <c r="AD81" s="1192"/>
      <c r="AE81" s="1192"/>
      <c r="AF81" s="1192"/>
      <c r="AG81" s="1192"/>
      <c r="AH81" s="1192"/>
      <c r="AI81" s="1192"/>
      <c r="AJ81" s="1192"/>
      <c r="AK81" s="1192"/>
      <c r="AL81" s="1192"/>
      <c r="AM81" s="1192"/>
      <c r="AN81" s="1192"/>
      <c r="AO81" s="1192"/>
      <c r="AP81" s="1192"/>
      <c r="AQ81" s="1192"/>
      <c r="AR81" s="1192"/>
      <c r="AS81" s="1192"/>
      <c r="AT81" s="1192"/>
      <c r="AU81" s="1192"/>
      <c r="AV81" s="1192"/>
      <c r="AW81" s="1192"/>
      <c r="AX81" s="1192"/>
      <c r="AY81" s="1192"/>
      <c r="AZ81" s="1192"/>
    </row>
    <row r="82" spans="1:52" ht="12.75">
      <c r="A82" s="1192"/>
      <c r="B82" s="1192"/>
      <c r="C82" s="1192"/>
      <c r="D82" s="1192"/>
      <c r="E82" s="1192"/>
      <c r="F82" s="1192"/>
      <c r="G82" s="1192"/>
      <c r="H82" s="1192"/>
      <c r="I82" s="1192"/>
      <c r="J82" s="1192"/>
      <c r="K82" s="1192"/>
      <c r="L82" s="1192"/>
      <c r="M82" s="1192"/>
      <c r="N82" s="1192"/>
      <c r="O82" s="1192"/>
      <c r="P82" s="1192"/>
      <c r="Q82" s="1192"/>
      <c r="R82" s="1192"/>
      <c r="S82" s="1192"/>
      <c r="T82" s="1192"/>
      <c r="U82" s="1192"/>
      <c r="V82" s="1192"/>
      <c r="W82" s="1192"/>
      <c r="X82" s="1192"/>
      <c r="Y82" s="1192"/>
      <c r="Z82" s="1192"/>
      <c r="AA82" s="1192"/>
      <c r="AB82" s="1192"/>
      <c r="AC82" s="1192"/>
      <c r="AD82" s="1192"/>
      <c r="AE82" s="1192"/>
      <c r="AF82" s="1192"/>
      <c r="AG82" s="1192"/>
      <c r="AH82" s="1192"/>
      <c r="AI82" s="1192"/>
      <c r="AJ82" s="1192"/>
      <c r="AK82" s="1192"/>
      <c r="AL82" s="1192"/>
      <c r="AM82" s="1192"/>
      <c r="AN82" s="1192"/>
      <c r="AO82" s="1192"/>
      <c r="AP82" s="1192"/>
      <c r="AQ82" s="1192"/>
      <c r="AR82" s="1192"/>
      <c r="AS82" s="1192"/>
      <c r="AT82" s="1192"/>
      <c r="AU82" s="1192"/>
      <c r="AV82" s="1192"/>
      <c r="AW82" s="1192"/>
      <c r="AX82" s="1192"/>
      <c r="AY82" s="1192"/>
      <c r="AZ82" s="1192"/>
    </row>
    <row r="83" spans="1:52" ht="12.75">
      <c r="A83" s="1192"/>
      <c r="B83" s="1192"/>
      <c r="C83" s="1192"/>
      <c r="D83" s="1192"/>
      <c r="E83" s="1192"/>
      <c r="F83" s="1192"/>
      <c r="G83" s="1192"/>
      <c r="H83" s="1192"/>
      <c r="I83" s="1192"/>
      <c r="J83" s="1192"/>
      <c r="K83" s="1192"/>
      <c r="L83" s="1192"/>
      <c r="M83" s="1192"/>
      <c r="N83" s="1192"/>
      <c r="O83" s="1192"/>
      <c r="P83" s="1192"/>
      <c r="Q83" s="1192"/>
      <c r="R83" s="1192"/>
      <c r="S83" s="1192"/>
      <c r="T83" s="1192"/>
      <c r="U83" s="1192"/>
      <c r="V83" s="1192"/>
      <c r="W83" s="1192"/>
      <c r="X83" s="1192"/>
      <c r="Y83" s="1192"/>
      <c r="Z83" s="1192"/>
      <c r="AA83" s="1192"/>
      <c r="AB83" s="1192"/>
      <c r="AC83" s="1192"/>
      <c r="AD83" s="1192"/>
      <c r="AE83" s="1192"/>
      <c r="AF83" s="1192"/>
      <c r="AG83" s="1192"/>
      <c r="AH83" s="1192"/>
      <c r="AI83" s="1192"/>
      <c r="AJ83" s="1192"/>
      <c r="AK83" s="1192"/>
      <c r="AL83" s="1192"/>
      <c r="AM83" s="1192"/>
      <c r="AN83" s="1192"/>
      <c r="AO83" s="1192"/>
      <c r="AP83" s="1192"/>
      <c r="AQ83" s="1192"/>
      <c r="AR83" s="1192"/>
      <c r="AS83" s="1192"/>
      <c r="AT83" s="1192"/>
      <c r="AU83" s="1192"/>
      <c r="AV83" s="1192"/>
      <c r="AW83" s="1192"/>
      <c r="AX83" s="1192"/>
      <c r="AY83" s="1192"/>
      <c r="AZ83" s="1192"/>
    </row>
    <row r="84" spans="1:52" ht="12.75">
      <c r="A84" s="1192"/>
      <c r="B84" s="1192"/>
      <c r="C84" s="1192"/>
      <c r="D84" s="1192"/>
      <c r="E84" s="1192"/>
      <c r="F84" s="1192"/>
      <c r="G84" s="1192"/>
      <c r="H84" s="1192"/>
      <c r="I84" s="1192"/>
      <c r="J84" s="1192"/>
      <c r="K84" s="1192"/>
      <c r="L84" s="1192"/>
      <c r="M84" s="1192"/>
      <c r="N84" s="1192"/>
      <c r="O84" s="1192"/>
      <c r="P84" s="1192"/>
      <c r="Q84" s="1192"/>
      <c r="R84" s="1192"/>
      <c r="S84" s="1192"/>
      <c r="T84" s="1192"/>
      <c r="U84" s="1192"/>
      <c r="V84" s="1192"/>
      <c r="W84" s="1192"/>
      <c r="X84" s="1192"/>
      <c r="Y84" s="1192"/>
      <c r="Z84" s="1192"/>
      <c r="AA84" s="1192"/>
      <c r="AB84" s="1192"/>
      <c r="AC84" s="1192"/>
      <c r="AD84" s="1192"/>
      <c r="AE84" s="1192"/>
      <c r="AF84" s="1192"/>
      <c r="AG84" s="1192"/>
      <c r="AH84" s="1192"/>
      <c r="AI84" s="1192"/>
      <c r="AJ84" s="1192"/>
      <c r="AK84" s="1192"/>
      <c r="AL84" s="1192"/>
      <c r="AM84" s="1192"/>
      <c r="AN84" s="1192"/>
      <c r="AO84" s="1192"/>
      <c r="AP84" s="1192"/>
      <c r="AQ84" s="1192"/>
      <c r="AR84" s="1192"/>
      <c r="AS84" s="1192"/>
      <c r="AT84" s="1192"/>
      <c r="AU84" s="1192"/>
      <c r="AV84" s="1192"/>
      <c r="AW84" s="1192"/>
      <c r="AX84" s="1192"/>
      <c r="AY84" s="1192"/>
      <c r="AZ84" s="1192"/>
    </row>
    <row r="85" spans="1:52" ht="12.75">
      <c r="A85" s="1192"/>
      <c r="B85" s="1192"/>
      <c r="C85" s="1192"/>
      <c r="D85" s="1192"/>
      <c r="E85" s="1192"/>
      <c r="F85" s="1192"/>
      <c r="G85" s="1192"/>
      <c r="H85" s="1192"/>
      <c r="I85" s="1192"/>
      <c r="J85" s="1192"/>
      <c r="K85" s="1192"/>
      <c r="L85" s="1192"/>
      <c r="M85" s="1192"/>
      <c r="N85" s="1192"/>
      <c r="O85" s="1192"/>
      <c r="P85" s="1192"/>
      <c r="Q85" s="1192"/>
      <c r="R85" s="1192"/>
      <c r="S85" s="1192"/>
      <c r="T85" s="1192"/>
      <c r="U85" s="1192"/>
      <c r="V85" s="1192"/>
      <c r="W85" s="1192"/>
      <c r="X85" s="1192"/>
      <c r="Y85" s="1192"/>
      <c r="Z85" s="1192"/>
      <c r="AA85" s="1192"/>
      <c r="AB85" s="1192"/>
      <c r="AC85" s="1192"/>
      <c r="AD85" s="1192"/>
      <c r="AE85" s="1192"/>
      <c r="AF85" s="1192"/>
      <c r="AG85" s="1192"/>
      <c r="AH85" s="1192"/>
      <c r="AI85" s="1192"/>
      <c r="AJ85" s="1192"/>
      <c r="AK85" s="1192"/>
      <c r="AL85" s="1192"/>
      <c r="AM85" s="1192"/>
      <c r="AN85" s="1192"/>
      <c r="AO85" s="1192"/>
      <c r="AP85" s="1192"/>
      <c r="AQ85" s="1192"/>
      <c r="AR85" s="1192"/>
      <c r="AS85" s="1192"/>
      <c r="AT85" s="1192"/>
      <c r="AU85" s="1192"/>
      <c r="AV85" s="1192"/>
      <c r="AW85" s="1192"/>
      <c r="AX85" s="1192"/>
      <c r="AY85" s="1192"/>
      <c r="AZ85" s="1192"/>
    </row>
    <row r="86" spans="1:52" ht="12.75">
      <c r="A86" s="1252"/>
      <c r="B86" s="1252"/>
      <c r="C86" s="1252"/>
      <c r="D86" s="1252"/>
      <c r="E86" s="1252"/>
      <c r="F86" s="1252"/>
      <c r="G86" s="1252"/>
      <c r="H86" s="1253"/>
      <c r="I86" s="1253"/>
      <c r="J86" s="1253"/>
      <c r="K86" s="1253"/>
      <c r="L86" s="1253"/>
      <c r="M86" s="1253"/>
      <c r="N86" s="1253"/>
      <c r="O86" s="1253"/>
      <c r="P86" s="1253"/>
      <c r="Q86" s="1253"/>
      <c r="R86" s="1253"/>
      <c r="S86" s="1253"/>
      <c r="T86" s="1253"/>
      <c r="U86" s="1253"/>
      <c r="V86" s="1253"/>
      <c r="W86" s="1253"/>
      <c r="X86" s="1253"/>
      <c r="Y86" s="1253"/>
      <c r="Z86" s="1192"/>
      <c r="AA86" s="1192"/>
      <c r="AB86" s="1192"/>
      <c r="AC86" s="1192"/>
      <c r="AD86" s="1192"/>
      <c r="AE86" s="1192"/>
      <c r="AF86" s="1192"/>
      <c r="AG86" s="1192"/>
      <c r="AH86" s="1192"/>
      <c r="AI86" s="1192"/>
      <c r="AJ86" s="1192"/>
      <c r="AK86" s="1192"/>
      <c r="AL86" s="1192"/>
      <c r="AM86" s="1192"/>
      <c r="AN86" s="1192"/>
      <c r="AO86" s="1192"/>
      <c r="AP86" s="1192"/>
      <c r="AQ86" s="1192"/>
      <c r="AR86" s="1192"/>
      <c r="AS86" s="1192"/>
      <c r="AT86" s="1192"/>
      <c r="AU86" s="1192"/>
      <c r="AV86" s="1192"/>
      <c r="AW86" s="1192"/>
      <c r="AX86" s="1192"/>
      <c r="AY86" s="1192"/>
      <c r="AZ86" s="1192"/>
    </row>
    <row r="87" spans="1:52" ht="12.75">
      <c r="A87" s="1254"/>
      <c r="B87" s="1252"/>
      <c r="C87" s="1252"/>
      <c r="D87" s="1252"/>
      <c r="E87" s="1252"/>
      <c r="F87" s="1252"/>
      <c r="G87" s="1252"/>
      <c r="H87" s="1253"/>
      <c r="I87" s="1253"/>
      <c r="J87" s="1253"/>
      <c r="K87" s="1253"/>
      <c r="L87" s="1253"/>
      <c r="M87" s="1253"/>
      <c r="N87" s="1253"/>
      <c r="O87" s="1253"/>
      <c r="P87" s="1253"/>
      <c r="Q87" s="1253"/>
      <c r="R87" s="1253"/>
      <c r="S87" s="1253"/>
      <c r="T87" s="1253"/>
      <c r="U87" s="1253"/>
      <c r="V87" s="1253"/>
      <c r="W87" s="1253"/>
      <c r="X87" s="1253"/>
      <c r="Y87" s="1253"/>
      <c r="Z87" s="1192"/>
      <c r="AA87" s="1192"/>
      <c r="AB87" s="1192"/>
      <c r="AC87" s="1192"/>
      <c r="AD87" s="1192"/>
      <c r="AE87" s="1192"/>
      <c r="AF87" s="1192"/>
      <c r="AG87" s="1192"/>
      <c r="AH87" s="1192"/>
      <c r="AI87" s="1192"/>
      <c r="AJ87" s="1192"/>
      <c r="AK87" s="1192"/>
      <c r="AL87" s="1192"/>
      <c r="AM87" s="1192"/>
      <c r="AN87" s="1192"/>
      <c r="AO87" s="1192"/>
      <c r="AP87" s="1192"/>
      <c r="AQ87" s="1192"/>
      <c r="AR87" s="1192"/>
      <c r="AS87" s="1192"/>
      <c r="AT87" s="1192"/>
      <c r="AU87" s="1192"/>
      <c r="AV87" s="1192"/>
      <c r="AW87" s="1192"/>
      <c r="AX87" s="1192"/>
      <c r="AY87" s="1192"/>
      <c r="AZ87" s="1192"/>
    </row>
    <row r="88" spans="1:52" ht="12.75">
      <c r="A88" s="1252"/>
      <c r="B88" s="1254"/>
      <c r="C88" s="1254"/>
      <c r="D88" s="1254"/>
      <c r="E88" s="1255"/>
      <c r="F88" s="1255"/>
      <c r="G88" s="1253"/>
      <c r="H88" s="1253"/>
      <c r="I88" s="1253"/>
      <c r="J88" s="1253"/>
      <c r="K88" s="1253"/>
      <c r="L88" s="1253"/>
      <c r="M88" s="1253"/>
      <c r="N88" s="1253"/>
      <c r="O88" s="1253"/>
      <c r="P88" s="1253"/>
      <c r="Q88" s="1253"/>
      <c r="R88" s="1253"/>
      <c r="S88" s="1253"/>
      <c r="T88" s="1253"/>
      <c r="U88" s="1253"/>
      <c r="V88" s="1253"/>
      <c r="W88" s="1253"/>
      <c r="X88" s="1253"/>
      <c r="Y88" s="1253"/>
      <c r="Z88" s="1192"/>
      <c r="AA88" s="1192"/>
      <c r="AB88" s="1192"/>
      <c r="AC88" s="1192"/>
      <c r="AD88" s="1192"/>
      <c r="AE88" s="1192"/>
      <c r="AF88" s="1192"/>
      <c r="AG88" s="1192"/>
      <c r="AH88" s="1192"/>
      <c r="AI88" s="1192"/>
      <c r="AJ88" s="1192"/>
      <c r="AK88" s="1192"/>
      <c r="AL88" s="1192"/>
      <c r="AM88" s="1192"/>
      <c r="AN88" s="1192"/>
      <c r="AO88" s="1192"/>
      <c r="AP88" s="1192"/>
      <c r="AQ88" s="1192"/>
      <c r="AR88" s="1192"/>
      <c r="AS88" s="1192"/>
      <c r="AT88" s="1192"/>
      <c r="AU88" s="1192"/>
      <c r="AV88" s="1192"/>
      <c r="AW88" s="1192"/>
      <c r="AX88" s="1192"/>
      <c r="AY88" s="1192"/>
      <c r="AZ88" s="1192"/>
    </row>
    <row r="89" spans="1:52" ht="12.75">
      <c r="A89" s="1192"/>
      <c r="B89" s="1192"/>
      <c r="C89" s="1255"/>
      <c r="D89" s="1255"/>
      <c r="E89" s="1255"/>
      <c r="F89" s="1255"/>
      <c r="G89" s="1254"/>
      <c r="H89" s="1253"/>
      <c r="I89" s="1253"/>
      <c r="J89" s="1253"/>
      <c r="K89" s="1253"/>
      <c r="L89" s="1253"/>
      <c r="M89" s="1253"/>
      <c r="N89" s="1253"/>
      <c r="O89" s="1253"/>
      <c r="P89" s="1253"/>
      <c r="Q89" s="1253"/>
      <c r="R89" s="1253"/>
      <c r="S89" s="1253"/>
      <c r="T89" s="1253"/>
      <c r="U89" s="1253"/>
      <c r="V89" s="1253"/>
      <c r="W89" s="1253"/>
      <c r="X89" s="1253"/>
      <c r="Y89" s="1253"/>
      <c r="Z89" s="1192"/>
      <c r="AA89" s="1192"/>
      <c r="AB89" s="1192"/>
      <c r="AC89" s="1192"/>
      <c r="AD89" s="1192"/>
      <c r="AE89" s="1192"/>
      <c r="AF89" s="1192"/>
      <c r="AG89" s="1192"/>
      <c r="AH89" s="1192"/>
      <c r="AI89" s="1192"/>
      <c r="AJ89" s="1192"/>
      <c r="AK89" s="1192"/>
      <c r="AL89" s="1192"/>
      <c r="AM89" s="1192"/>
      <c r="AN89" s="1192"/>
      <c r="AO89" s="1192"/>
      <c r="AP89" s="1192"/>
      <c r="AQ89" s="1192"/>
      <c r="AR89" s="1192"/>
      <c r="AS89" s="1192"/>
      <c r="AT89" s="1192"/>
      <c r="AU89" s="1192"/>
      <c r="AV89" s="1192"/>
      <c r="AW89" s="1192"/>
      <c r="AX89" s="1192"/>
      <c r="AY89" s="1192"/>
      <c r="AZ89" s="1192"/>
    </row>
    <row r="90" spans="1:52" ht="12.75">
      <c r="A90" s="1192"/>
      <c r="B90" s="1192"/>
      <c r="C90" s="1255"/>
      <c r="D90" s="1255"/>
      <c r="E90" s="1255"/>
      <c r="F90" s="1255"/>
      <c r="G90" s="1255"/>
      <c r="H90" s="1253"/>
      <c r="I90" s="1253"/>
      <c r="J90" s="1253"/>
      <c r="K90" s="1253"/>
      <c r="L90" s="1253"/>
      <c r="M90" s="1253"/>
      <c r="N90" s="1253"/>
      <c r="O90" s="1253"/>
      <c r="P90" s="1253"/>
      <c r="Q90" s="1253"/>
      <c r="R90" s="1253"/>
      <c r="S90" s="1253"/>
      <c r="T90" s="1253"/>
      <c r="U90" s="1253"/>
      <c r="V90" s="1253"/>
      <c r="W90" s="1253"/>
      <c r="X90" s="1253"/>
      <c r="Y90" s="1253"/>
      <c r="Z90" s="1192"/>
      <c r="AA90" s="1192"/>
      <c r="AB90" s="1192"/>
      <c r="AC90" s="1192"/>
      <c r="AD90" s="1192"/>
      <c r="AE90" s="1192"/>
      <c r="AF90" s="1192"/>
      <c r="AG90" s="1192"/>
      <c r="AH90" s="1192"/>
      <c r="AI90" s="1192"/>
      <c r="AJ90" s="1192"/>
      <c r="AK90" s="1192"/>
      <c r="AL90" s="1192"/>
      <c r="AM90" s="1192"/>
      <c r="AN90" s="1192"/>
      <c r="AO90" s="1192"/>
      <c r="AP90" s="1192"/>
      <c r="AQ90" s="1192"/>
      <c r="AR90" s="1192"/>
      <c r="AS90" s="1192"/>
      <c r="AT90" s="1192"/>
      <c r="AU90" s="1192"/>
      <c r="AV90" s="1192"/>
      <c r="AW90" s="1192"/>
      <c r="AX90" s="1192"/>
      <c r="AY90" s="1192"/>
      <c r="AZ90" s="1192"/>
    </row>
    <row r="91" spans="1:52" ht="12.75">
      <c r="A91" s="1192"/>
      <c r="B91" s="1192"/>
      <c r="C91" s="1255"/>
      <c r="D91" s="1255"/>
      <c r="E91" s="1255"/>
      <c r="F91" s="1255"/>
      <c r="G91" s="1255"/>
      <c r="H91" s="1253"/>
      <c r="I91" s="1253"/>
      <c r="J91" s="1253"/>
      <c r="K91" s="1253"/>
      <c r="L91" s="1253"/>
      <c r="M91" s="1253"/>
      <c r="N91" s="1253"/>
      <c r="O91" s="1253"/>
      <c r="P91" s="1253"/>
      <c r="Q91" s="1253"/>
      <c r="R91" s="1253"/>
      <c r="S91" s="1253"/>
      <c r="T91" s="1253"/>
      <c r="U91" s="1253"/>
      <c r="V91" s="1253"/>
      <c r="W91" s="1253"/>
      <c r="X91" s="1253"/>
      <c r="Y91" s="1253"/>
      <c r="Z91" s="1192"/>
      <c r="AA91" s="1192"/>
      <c r="AB91" s="1192"/>
      <c r="AC91" s="1192"/>
      <c r="AD91" s="1192"/>
      <c r="AE91" s="1192"/>
      <c r="AF91" s="1192"/>
      <c r="AG91" s="1192"/>
      <c r="AH91" s="1192"/>
      <c r="AI91" s="1192"/>
      <c r="AJ91" s="1192"/>
      <c r="AK91" s="1192"/>
      <c r="AL91" s="1192"/>
      <c r="AM91" s="1192"/>
      <c r="AN91" s="1192"/>
      <c r="AO91" s="1192"/>
      <c r="AP91" s="1192"/>
      <c r="AQ91" s="1192"/>
      <c r="AR91" s="1192"/>
      <c r="AS91" s="1192"/>
      <c r="AT91" s="1192"/>
      <c r="AU91" s="1192"/>
      <c r="AV91" s="1192"/>
      <c r="AW91" s="1192"/>
      <c r="AX91" s="1192"/>
      <c r="AY91" s="1192"/>
      <c r="AZ91" s="1192"/>
    </row>
    <row r="92" spans="1:52" ht="12.75">
      <c r="A92" s="1192"/>
      <c r="B92" s="1192"/>
      <c r="C92" s="1192"/>
      <c r="D92" s="1192"/>
      <c r="E92" s="1192"/>
      <c r="F92" s="1192"/>
      <c r="G92" s="1192"/>
      <c r="H92" s="1253"/>
      <c r="I92" s="1253"/>
      <c r="J92" s="1253"/>
      <c r="K92" s="1253"/>
      <c r="L92" s="1253"/>
      <c r="M92" s="1253"/>
      <c r="N92" s="1253"/>
      <c r="O92" s="1253"/>
      <c r="P92" s="1253"/>
      <c r="Q92" s="1253"/>
      <c r="R92" s="1253"/>
      <c r="S92" s="1253"/>
      <c r="T92" s="1253"/>
      <c r="U92" s="1253"/>
      <c r="V92" s="1253"/>
      <c r="W92" s="1253"/>
      <c r="X92" s="1253"/>
      <c r="Y92" s="1253"/>
      <c r="Z92" s="1192"/>
      <c r="AA92" s="1192"/>
      <c r="AB92" s="1192"/>
      <c r="AC92" s="1192"/>
      <c r="AD92" s="1192"/>
      <c r="AE92" s="1192"/>
      <c r="AF92" s="1192"/>
      <c r="AG92" s="1192"/>
      <c r="AH92" s="1192"/>
      <c r="AI92" s="1192"/>
      <c r="AJ92" s="1192"/>
      <c r="AK92" s="1192"/>
      <c r="AL92" s="1192"/>
      <c r="AM92" s="1192"/>
      <c r="AN92" s="1192"/>
      <c r="AO92" s="1192"/>
      <c r="AP92" s="1192"/>
      <c r="AQ92" s="1192"/>
      <c r="AR92" s="1192"/>
      <c r="AS92" s="1192"/>
      <c r="AT92" s="1192"/>
      <c r="AU92" s="1192"/>
      <c r="AV92" s="1192"/>
      <c r="AW92" s="1192"/>
      <c r="AX92" s="1192"/>
      <c r="AY92" s="1192"/>
      <c r="AZ92" s="1192"/>
    </row>
    <row r="93" spans="1:52" ht="12.75">
      <c r="A93" s="1192"/>
      <c r="B93" s="1192"/>
      <c r="C93" s="1192"/>
      <c r="D93" s="1192"/>
      <c r="E93" s="1192"/>
      <c r="F93" s="1192"/>
      <c r="G93" s="1192"/>
      <c r="H93" s="1253"/>
      <c r="I93" s="1253"/>
      <c r="J93" s="1253"/>
      <c r="K93" s="1253"/>
      <c r="L93" s="1253"/>
      <c r="M93" s="1253"/>
      <c r="N93" s="1253"/>
      <c r="O93" s="1253"/>
      <c r="P93" s="1253"/>
      <c r="Q93" s="1253"/>
      <c r="R93" s="1253"/>
      <c r="S93" s="1253"/>
      <c r="T93" s="1253"/>
      <c r="U93" s="1253"/>
      <c r="V93" s="1253"/>
      <c r="W93" s="1253"/>
      <c r="X93" s="1253"/>
      <c r="Y93" s="1253"/>
      <c r="Z93" s="1192"/>
      <c r="AA93" s="1192"/>
      <c r="AB93" s="1192"/>
      <c r="AC93" s="1192"/>
      <c r="AD93" s="1192"/>
      <c r="AE93" s="1192"/>
      <c r="AF93" s="1192"/>
      <c r="AG93" s="1192"/>
      <c r="AH93" s="1192"/>
      <c r="AI93" s="1192"/>
      <c r="AJ93" s="1192"/>
      <c r="AK93" s="1192"/>
      <c r="AL93" s="1192"/>
      <c r="AM93" s="1192"/>
      <c r="AN93" s="1192"/>
      <c r="AO93" s="1192"/>
      <c r="AP93" s="1192"/>
      <c r="AQ93" s="1192"/>
      <c r="AR93" s="1192"/>
      <c r="AS93" s="1192"/>
      <c r="AT93" s="1192"/>
      <c r="AU93" s="1192"/>
      <c r="AV93" s="1192"/>
      <c r="AW93" s="1192"/>
      <c r="AX93" s="1192"/>
      <c r="AY93" s="1192"/>
      <c r="AZ93" s="1192"/>
    </row>
    <row r="94" spans="1:52" ht="12.75">
      <c r="A94" s="1192"/>
      <c r="B94" s="1192"/>
      <c r="C94" s="1192"/>
      <c r="D94" s="1192"/>
      <c r="E94" s="1192"/>
      <c r="F94" s="1192"/>
      <c r="G94" s="1192"/>
      <c r="H94" s="1253"/>
      <c r="I94" s="1253"/>
      <c r="J94" s="1253"/>
      <c r="K94" s="1253"/>
      <c r="L94" s="1253"/>
      <c r="M94" s="1253"/>
      <c r="N94" s="1253"/>
      <c r="O94" s="1253"/>
      <c r="P94" s="1253"/>
      <c r="Q94" s="1253"/>
      <c r="R94" s="1253"/>
      <c r="S94" s="1253"/>
      <c r="T94" s="1253"/>
      <c r="U94" s="1253"/>
      <c r="V94" s="1253"/>
      <c r="W94" s="1253"/>
      <c r="X94" s="1253"/>
      <c r="Y94" s="1253"/>
      <c r="Z94" s="1192"/>
      <c r="AA94" s="1192"/>
      <c r="AB94" s="1192"/>
      <c r="AC94" s="1192"/>
      <c r="AD94" s="1192"/>
      <c r="AE94" s="1192"/>
      <c r="AF94" s="1192"/>
      <c r="AG94" s="1192"/>
      <c r="AH94" s="1192"/>
      <c r="AI94" s="1192"/>
      <c r="AJ94" s="1192"/>
      <c r="AK94" s="1192"/>
      <c r="AL94" s="1192"/>
      <c r="AM94" s="1192"/>
      <c r="AN94" s="1192"/>
      <c r="AO94" s="1192"/>
      <c r="AP94" s="1192"/>
      <c r="AQ94" s="1192"/>
      <c r="AR94" s="1192"/>
      <c r="AS94" s="1192"/>
      <c r="AT94" s="1192"/>
      <c r="AU94" s="1192"/>
      <c r="AV94" s="1192"/>
      <c r="AW94" s="1192"/>
      <c r="AX94" s="1192"/>
      <c r="AY94" s="1192"/>
      <c r="AZ94" s="1192"/>
    </row>
    <row r="95" spans="1:52" ht="12.75">
      <c r="A95" s="1192"/>
      <c r="B95" s="1192"/>
      <c r="C95" s="1192"/>
      <c r="D95" s="1192"/>
      <c r="E95" s="1192"/>
      <c r="F95" s="1192"/>
      <c r="G95" s="1192"/>
      <c r="H95" s="1253"/>
      <c r="I95" s="1253"/>
      <c r="J95" s="1253"/>
      <c r="K95" s="1253"/>
      <c r="L95" s="1253"/>
      <c r="M95" s="1253"/>
      <c r="N95" s="1253"/>
      <c r="O95" s="1253"/>
      <c r="P95" s="1253"/>
      <c r="Q95" s="1253"/>
      <c r="R95" s="1253"/>
      <c r="S95" s="1253"/>
      <c r="T95" s="1253"/>
      <c r="U95" s="1253"/>
      <c r="V95" s="1253"/>
      <c r="W95" s="1253"/>
      <c r="X95" s="1253"/>
      <c r="Y95" s="1253"/>
      <c r="Z95" s="1192"/>
      <c r="AA95" s="1192"/>
      <c r="AB95" s="1192"/>
      <c r="AC95" s="1192"/>
      <c r="AD95" s="1192"/>
      <c r="AE95" s="1192"/>
      <c r="AF95" s="1192"/>
      <c r="AG95" s="1192"/>
      <c r="AH95" s="1192"/>
      <c r="AI95" s="1192"/>
      <c r="AJ95" s="1192"/>
      <c r="AK95" s="1192"/>
      <c r="AL95" s="1192"/>
      <c r="AM95" s="1192"/>
      <c r="AN95" s="1192"/>
      <c r="AO95" s="1192"/>
      <c r="AP95" s="1192"/>
      <c r="AQ95" s="1192"/>
      <c r="AR95" s="1192"/>
      <c r="AS95" s="1192"/>
      <c r="AT95" s="1192"/>
      <c r="AU95" s="1192"/>
      <c r="AV95" s="1192"/>
      <c r="AW95" s="1192"/>
      <c r="AX95" s="1192"/>
      <c r="AY95" s="1192"/>
      <c r="AZ95" s="1192"/>
    </row>
    <row r="96" spans="1:52" ht="12.75">
      <c r="A96" s="1192"/>
      <c r="B96" s="1192"/>
      <c r="C96" s="1192"/>
      <c r="D96" s="1192"/>
      <c r="E96" s="1192"/>
      <c r="F96" s="1192"/>
      <c r="G96" s="1192"/>
      <c r="H96" s="1253"/>
      <c r="I96" s="1253"/>
      <c r="J96" s="1253"/>
      <c r="K96" s="1253"/>
      <c r="L96" s="1253"/>
      <c r="M96" s="1253"/>
      <c r="N96" s="1253"/>
      <c r="O96" s="1253"/>
      <c r="P96" s="1253"/>
      <c r="Q96" s="1253"/>
      <c r="R96" s="1253"/>
      <c r="S96" s="1253"/>
      <c r="T96" s="1253"/>
      <c r="U96" s="1253"/>
      <c r="V96" s="1253"/>
      <c r="W96" s="1253"/>
      <c r="X96" s="1253"/>
      <c r="Y96" s="1253"/>
      <c r="Z96" s="1192"/>
      <c r="AA96" s="1192"/>
      <c r="AB96" s="1192"/>
      <c r="AC96" s="1192"/>
      <c r="AD96" s="1192"/>
      <c r="AE96" s="1192"/>
      <c r="AF96" s="1192"/>
      <c r="AG96" s="1192"/>
      <c r="AH96" s="1192"/>
      <c r="AI96" s="1192"/>
      <c r="AJ96" s="1192"/>
      <c r="AK96" s="1192"/>
      <c r="AL96" s="1192"/>
      <c r="AM96" s="1192"/>
      <c r="AN96" s="1192"/>
      <c r="AO96" s="1192"/>
      <c r="AP96" s="1192"/>
      <c r="AQ96" s="1192"/>
      <c r="AR96" s="1192"/>
      <c r="AS96" s="1192"/>
      <c r="AT96" s="1192"/>
      <c r="AU96" s="1192"/>
      <c r="AV96" s="1192"/>
      <c r="AW96" s="1192"/>
      <c r="AX96" s="1192"/>
      <c r="AY96" s="1192"/>
      <c r="AZ96" s="1192"/>
    </row>
    <row r="97" spans="1:52" ht="12.75">
      <c r="A97" s="1192"/>
      <c r="B97" s="1192"/>
      <c r="C97" s="1192"/>
      <c r="D97" s="1192"/>
      <c r="E97" s="1192"/>
      <c r="F97" s="1192"/>
      <c r="G97" s="1192"/>
      <c r="H97" s="1253"/>
      <c r="I97" s="1253"/>
      <c r="J97" s="1253"/>
      <c r="K97" s="1253"/>
      <c r="L97" s="1253"/>
      <c r="M97" s="1253"/>
      <c r="N97" s="1253"/>
      <c r="O97" s="1253"/>
      <c r="P97" s="1253"/>
      <c r="Q97" s="1253"/>
      <c r="R97" s="1253"/>
      <c r="S97" s="1253"/>
      <c r="T97" s="1253"/>
      <c r="U97" s="1253"/>
      <c r="V97" s="1253"/>
      <c r="W97" s="1253"/>
      <c r="X97" s="1253"/>
      <c r="Y97" s="1253"/>
      <c r="Z97" s="1192"/>
      <c r="AA97" s="1192"/>
      <c r="AB97" s="1192"/>
      <c r="AC97" s="1192"/>
      <c r="AD97" s="1192"/>
      <c r="AE97" s="1192"/>
      <c r="AF97" s="1192"/>
      <c r="AG97" s="1192"/>
      <c r="AH97" s="1192"/>
      <c r="AI97" s="1192"/>
      <c r="AJ97" s="1192"/>
      <c r="AK97" s="1192"/>
      <c r="AL97" s="1192"/>
      <c r="AM97" s="1192"/>
      <c r="AN97" s="1192"/>
      <c r="AO97" s="1192"/>
      <c r="AP97" s="1192"/>
      <c r="AQ97" s="1192"/>
      <c r="AR97" s="1192"/>
      <c r="AS97" s="1192"/>
      <c r="AT97" s="1192"/>
      <c r="AU97" s="1192"/>
      <c r="AV97" s="1192"/>
      <c r="AW97" s="1192"/>
      <c r="AX97" s="1192"/>
      <c r="AY97" s="1192"/>
      <c r="AZ97" s="1192"/>
    </row>
    <row r="98" spans="1:52" ht="12.75">
      <c r="A98" s="1192"/>
      <c r="B98" s="1192"/>
      <c r="C98" s="1192"/>
      <c r="D98" s="1192"/>
      <c r="E98" s="1192"/>
      <c r="F98" s="1192"/>
      <c r="G98" s="1192"/>
      <c r="H98" s="1253"/>
      <c r="I98" s="1253"/>
      <c r="J98" s="1253"/>
      <c r="K98" s="1253"/>
      <c r="L98" s="1253"/>
      <c r="M98" s="1253"/>
      <c r="N98" s="1253"/>
      <c r="O98" s="1253"/>
      <c r="P98" s="1253"/>
      <c r="Q98" s="1253"/>
      <c r="R98" s="1253"/>
      <c r="S98" s="1253"/>
      <c r="T98" s="1253"/>
      <c r="U98" s="1253"/>
      <c r="V98" s="1253"/>
      <c r="W98" s="1253"/>
      <c r="X98" s="1253"/>
      <c r="Y98" s="1253"/>
      <c r="Z98" s="1192"/>
      <c r="AA98" s="1192"/>
      <c r="AB98" s="1192"/>
      <c r="AC98" s="1192"/>
      <c r="AD98" s="1192"/>
      <c r="AE98" s="1192"/>
      <c r="AF98" s="1192"/>
      <c r="AG98" s="1192"/>
      <c r="AH98" s="1192"/>
      <c r="AI98" s="1192"/>
      <c r="AJ98" s="1192"/>
      <c r="AK98" s="1192"/>
      <c r="AL98" s="1192"/>
      <c r="AM98" s="1192"/>
      <c r="AN98" s="1192"/>
      <c r="AO98" s="1192"/>
      <c r="AP98" s="1192"/>
      <c r="AQ98" s="1192"/>
      <c r="AR98" s="1192"/>
      <c r="AS98" s="1192"/>
      <c r="AT98" s="1192"/>
      <c r="AU98" s="1192"/>
      <c r="AV98" s="1192"/>
      <c r="AW98" s="1192"/>
      <c r="AX98" s="1192"/>
      <c r="AY98" s="1192"/>
      <c r="AZ98" s="1192"/>
    </row>
    <row r="99" spans="1:52" ht="12.75">
      <c r="A99" s="1192"/>
      <c r="B99" s="1192"/>
      <c r="C99" s="1192"/>
      <c r="D99" s="1192"/>
      <c r="E99" s="1192"/>
      <c r="F99" s="1192"/>
      <c r="G99" s="1192"/>
      <c r="H99" s="1253"/>
      <c r="I99" s="1253"/>
      <c r="J99" s="1253"/>
      <c r="K99" s="1253"/>
      <c r="L99" s="1253"/>
      <c r="M99" s="1253"/>
      <c r="N99" s="1253"/>
      <c r="O99" s="1253"/>
      <c r="P99" s="1253"/>
      <c r="Q99" s="1253"/>
      <c r="R99" s="1253"/>
      <c r="S99" s="1253"/>
      <c r="T99" s="1253"/>
      <c r="U99" s="1253"/>
      <c r="V99" s="1253"/>
      <c r="W99" s="1253"/>
      <c r="X99" s="1253"/>
      <c r="Y99" s="1253"/>
      <c r="Z99" s="1192"/>
      <c r="AA99" s="1192"/>
      <c r="AB99" s="1192"/>
      <c r="AC99" s="1192"/>
      <c r="AD99" s="1192"/>
      <c r="AE99" s="1192"/>
      <c r="AF99" s="1192"/>
      <c r="AG99" s="1192"/>
      <c r="AH99" s="1192"/>
      <c r="AI99" s="1192"/>
      <c r="AJ99" s="1192"/>
      <c r="AK99" s="1192"/>
      <c r="AL99" s="1192"/>
      <c r="AM99" s="1192"/>
      <c r="AN99" s="1192"/>
      <c r="AO99" s="1192"/>
      <c r="AP99" s="1192"/>
      <c r="AQ99" s="1192"/>
      <c r="AR99" s="1192"/>
      <c r="AS99" s="1192"/>
      <c r="AT99" s="1192"/>
      <c r="AU99" s="1192"/>
      <c r="AV99" s="1192"/>
      <c r="AW99" s="1192"/>
      <c r="AX99" s="1192"/>
      <c r="AY99" s="1192"/>
      <c r="AZ99" s="1192"/>
    </row>
    <row r="100" spans="1:52" ht="12.75">
      <c r="A100" s="1192"/>
      <c r="B100" s="1192"/>
      <c r="C100" s="1192"/>
      <c r="D100" s="1192"/>
      <c r="E100" s="1192"/>
      <c r="F100" s="1192"/>
      <c r="G100" s="1192"/>
      <c r="H100" s="1253"/>
      <c r="I100" s="1253"/>
      <c r="J100" s="1253"/>
      <c r="K100" s="1253"/>
      <c r="L100" s="1253"/>
      <c r="M100" s="1253"/>
      <c r="N100" s="1253"/>
      <c r="O100" s="1253"/>
      <c r="P100" s="1253"/>
      <c r="Q100" s="1253"/>
      <c r="R100" s="1253"/>
      <c r="S100" s="1253"/>
      <c r="T100" s="1253"/>
      <c r="U100" s="1253"/>
      <c r="V100" s="1253"/>
      <c r="W100" s="1253"/>
      <c r="X100" s="1253"/>
      <c r="Y100" s="1253"/>
      <c r="Z100" s="1192"/>
      <c r="AA100" s="1192"/>
      <c r="AB100" s="1192"/>
      <c r="AC100" s="1192"/>
      <c r="AD100" s="1192"/>
      <c r="AE100" s="1192"/>
      <c r="AF100" s="1192"/>
      <c r="AG100" s="1192"/>
      <c r="AH100" s="1192"/>
      <c r="AI100" s="1192"/>
      <c r="AJ100" s="1192"/>
      <c r="AK100" s="1192"/>
      <c r="AL100" s="1192"/>
      <c r="AM100" s="1192"/>
      <c r="AN100" s="1192"/>
      <c r="AO100" s="1192"/>
      <c r="AP100" s="1192"/>
      <c r="AQ100" s="1192"/>
      <c r="AR100" s="1192"/>
      <c r="AS100" s="1192"/>
      <c r="AT100" s="1192"/>
      <c r="AU100" s="1192"/>
      <c r="AV100" s="1192"/>
      <c r="AW100" s="1192"/>
      <c r="AX100" s="1192"/>
      <c r="AY100" s="1192"/>
      <c r="AZ100" s="1192"/>
    </row>
    <row r="101" spans="1:52" ht="12.75">
      <c r="A101" s="1192"/>
      <c r="B101" s="1192"/>
      <c r="C101" s="1192"/>
      <c r="D101" s="1192"/>
      <c r="E101" s="1192"/>
      <c r="F101" s="1192"/>
      <c r="G101" s="1192"/>
      <c r="H101" s="1253"/>
      <c r="I101" s="1253"/>
      <c r="J101" s="1253"/>
      <c r="K101" s="1253"/>
      <c r="L101" s="1253"/>
      <c r="M101" s="1253"/>
      <c r="N101" s="1253"/>
      <c r="O101" s="1253"/>
      <c r="P101" s="1253"/>
      <c r="Q101" s="1253"/>
      <c r="R101" s="1253"/>
      <c r="S101" s="1253"/>
      <c r="T101" s="1253"/>
      <c r="U101" s="1253"/>
      <c r="V101" s="1253"/>
      <c r="W101" s="1253"/>
      <c r="X101" s="1253"/>
      <c r="Y101" s="1253"/>
      <c r="Z101" s="1192"/>
      <c r="AA101" s="1192"/>
      <c r="AB101" s="1192"/>
      <c r="AC101" s="1192"/>
      <c r="AD101" s="1192"/>
      <c r="AE101" s="1192"/>
      <c r="AF101" s="1192"/>
      <c r="AG101" s="1192"/>
      <c r="AH101" s="1192"/>
      <c r="AI101" s="1192"/>
      <c r="AJ101" s="1192"/>
      <c r="AK101" s="1192"/>
      <c r="AL101" s="1192"/>
      <c r="AM101" s="1192"/>
      <c r="AN101" s="1192"/>
      <c r="AO101" s="1192"/>
      <c r="AP101" s="1192"/>
      <c r="AQ101" s="1192"/>
      <c r="AR101" s="1192"/>
      <c r="AS101" s="1192"/>
      <c r="AT101" s="1192"/>
      <c r="AU101" s="1192"/>
      <c r="AV101" s="1192"/>
      <c r="AW101" s="1192"/>
      <c r="AX101" s="1192"/>
      <c r="AY101" s="1192"/>
      <c r="AZ101" s="1192"/>
    </row>
    <row r="102" spans="1:52" ht="12.75">
      <c r="A102" s="1192"/>
      <c r="B102" s="1192"/>
      <c r="C102" s="1192"/>
      <c r="D102" s="1192"/>
      <c r="E102" s="1192"/>
      <c r="F102" s="1192"/>
      <c r="G102" s="1192"/>
      <c r="H102" s="1253"/>
      <c r="I102" s="1253"/>
      <c r="J102" s="1253"/>
      <c r="K102" s="1253"/>
      <c r="L102" s="1253"/>
      <c r="M102" s="1253"/>
      <c r="N102" s="1253"/>
      <c r="O102" s="1253"/>
      <c r="P102" s="1253"/>
      <c r="Q102" s="1253"/>
      <c r="R102" s="1253"/>
      <c r="S102" s="1253"/>
      <c r="T102" s="1253"/>
      <c r="U102" s="1253"/>
      <c r="V102" s="1253"/>
      <c r="W102" s="1253"/>
      <c r="X102" s="1253"/>
      <c r="Y102" s="1253"/>
      <c r="Z102" s="1192"/>
      <c r="AA102" s="1192"/>
      <c r="AB102" s="1192"/>
      <c r="AC102" s="1192"/>
      <c r="AD102" s="1192"/>
      <c r="AE102" s="1192"/>
      <c r="AF102" s="1192"/>
      <c r="AG102" s="1192"/>
      <c r="AH102" s="1192"/>
      <c r="AI102" s="1192"/>
      <c r="AJ102" s="1192"/>
      <c r="AK102" s="1192"/>
      <c r="AL102" s="1192"/>
      <c r="AM102" s="1192"/>
      <c r="AN102" s="1192"/>
      <c r="AO102" s="1192"/>
      <c r="AP102" s="1192"/>
      <c r="AQ102" s="1192"/>
      <c r="AR102" s="1192"/>
      <c r="AS102" s="1192"/>
      <c r="AT102" s="1192"/>
      <c r="AU102" s="1192"/>
      <c r="AV102" s="1192"/>
      <c r="AW102" s="1192"/>
      <c r="AX102" s="1192"/>
      <c r="AY102" s="1192"/>
      <c r="AZ102" s="1192"/>
    </row>
    <row r="103" spans="1:52" ht="12.75">
      <c r="A103" s="1192"/>
      <c r="B103" s="1192"/>
      <c r="C103" s="1192"/>
      <c r="D103" s="1192"/>
      <c r="E103" s="1192"/>
      <c r="F103" s="1192"/>
      <c r="G103" s="1192"/>
      <c r="H103" s="1253"/>
      <c r="I103" s="1253"/>
      <c r="J103" s="1253"/>
      <c r="K103" s="1253"/>
      <c r="L103" s="1253"/>
      <c r="M103" s="1253"/>
      <c r="N103" s="1253"/>
      <c r="O103" s="1253"/>
      <c r="P103" s="1253"/>
      <c r="Q103" s="1253"/>
      <c r="R103" s="1253"/>
      <c r="S103" s="1253"/>
      <c r="T103" s="1253"/>
      <c r="U103" s="1253"/>
      <c r="V103" s="1253"/>
      <c r="W103" s="1253"/>
      <c r="X103" s="1253"/>
      <c r="Y103" s="1253"/>
      <c r="Z103" s="1192"/>
      <c r="AA103" s="1192"/>
      <c r="AB103" s="1192"/>
      <c r="AC103" s="1192"/>
      <c r="AD103" s="1192"/>
      <c r="AE103" s="1192"/>
      <c r="AF103" s="1192"/>
      <c r="AG103" s="1192"/>
      <c r="AH103" s="1192"/>
      <c r="AI103" s="1192"/>
      <c r="AJ103" s="1192"/>
      <c r="AK103" s="1192"/>
      <c r="AL103" s="1192"/>
      <c r="AM103" s="1192"/>
      <c r="AN103" s="1192"/>
      <c r="AO103" s="1192"/>
      <c r="AP103" s="1192"/>
      <c r="AQ103" s="1192"/>
      <c r="AR103" s="1192"/>
      <c r="AS103" s="1192"/>
      <c r="AT103" s="1192"/>
      <c r="AU103" s="1192"/>
      <c r="AV103" s="1192"/>
      <c r="AW103" s="1192"/>
      <c r="AX103" s="1192"/>
      <c r="AY103" s="1192"/>
      <c r="AZ103" s="1192"/>
    </row>
    <row r="104" spans="1:52" ht="12.75">
      <c r="A104" s="1192"/>
      <c r="B104" s="1192"/>
      <c r="C104" s="1192"/>
      <c r="D104" s="1192"/>
      <c r="E104" s="1192"/>
      <c r="F104" s="1192"/>
      <c r="G104" s="1192"/>
      <c r="H104" s="1253"/>
      <c r="I104" s="1253"/>
      <c r="J104" s="1253"/>
      <c r="K104" s="1253"/>
      <c r="L104" s="1253"/>
      <c r="M104" s="1253"/>
      <c r="N104" s="1253"/>
      <c r="O104" s="1253"/>
      <c r="P104" s="1253"/>
      <c r="Q104" s="1253"/>
      <c r="R104" s="1253"/>
      <c r="S104" s="1253"/>
      <c r="T104" s="1253"/>
      <c r="U104" s="1253"/>
      <c r="V104" s="1253"/>
      <c r="W104" s="1253"/>
      <c r="X104" s="1253"/>
      <c r="Y104" s="1253"/>
      <c r="Z104" s="1192"/>
      <c r="AA104" s="1192"/>
      <c r="AB104" s="1192"/>
      <c r="AC104" s="1192"/>
      <c r="AD104" s="1192"/>
      <c r="AE104" s="1192"/>
      <c r="AF104" s="1192"/>
      <c r="AG104" s="1192"/>
      <c r="AH104" s="1192"/>
      <c r="AI104" s="1192"/>
      <c r="AJ104" s="1192"/>
      <c r="AK104" s="1192"/>
      <c r="AL104" s="1192"/>
      <c r="AM104" s="1192"/>
      <c r="AN104" s="1192"/>
      <c r="AO104" s="1192"/>
      <c r="AP104" s="1192"/>
      <c r="AQ104" s="1192"/>
      <c r="AR104" s="1192"/>
      <c r="AS104" s="1192"/>
      <c r="AT104" s="1192"/>
      <c r="AU104" s="1192"/>
      <c r="AV104" s="1192"/>
      <c r="AW104" s="1192"/>
      <c r="AX104" s="1192"/>
      <c r="AY104" s="1192"/>
      <c r="AZ104" s="1192"/>
    </row>
    <row r="105" spans="1:52" ht="12.75">
      <c r="A105" s="1192"/>
      <c r="B105" s="1192"/>
      <c r="C105" s="1192"/>
      <c r="D105" s="1192"/>
      <c r="E105" s="1192"/>
      <c r="F105" s="1192"/>
      <c r="G105" s="1192"/>
      <c r="H105" s="1253"/>
      <c r="I105" s="1253"/>
      <c r="J105" s="1253"/>
      <c r="K105" s="1253"/>
      <c r="L105" s="1253"/>
      <c r="M105" s="1253"/>
      <c r="N105" s="1253"/>
      <c r="O105" s="1253"/>
      <c r="P105" s="1253"/>
      <c r="Q105" s="1253"/>
      <c r="R105" s="1253"/>
      <c r="S105" s="1253"/>
      <c r="T105" s="1253"/>
      <c r="U105" s="1253"/>
      <c r="V105" s="1253"/>
      <c r="W105" s="1253"/>
      <c r="X105" s="1253"/>
      <c r="Y105" s="1253"/>
      <c r="Z105" s="1192"/>
      <c r="AA105" s="1192"/>
      <c r="AB105" s="1192"/>
      <c r="AC105" s="1192"/>
      <c r="AD105" s="1192"/>
      <c r="AE105" s="1192"/>
      <c r="AF105" s="1192"/>
      <c r="AG105" s="1192"/>
      <c r="AH105" s="1192"/>
      <c r="AI105" s="1192"/>
      <c r="AJ105" s="1192"/>
      <c r="AK105" s="1192"/>
      <c r="AL105" s="1192"/>
      <c r="AM105" s="1192"/>
      <c r="AN105" s="1192"/>
      <c r="AO105" s="1192"/>
      <c r="AP105" s="1192"/>
      <c r="AQ105" s="1192"/>
      <c r="AR105" s="1192"/>
      <c r="AS105" s="1192"/>
      <c r="AT105" s="1192"/>
      <c r="AU105" s="1192"/>
      <c r="AV105" s="1192"/>
      <c r="AW105" s="1192"/>
      <c r="AX105" s="1192"/>
      <c r="AY105" s="1192"/>
      <c r="AZ105" s="1192"/>
    </row>
    <row r="106" spans="1:52" ht="12.75">
      <c r="A106" s="1192"/>
      <c r="B106" s="1192"/>
      <c r="C106" s="1192"/>
      <c r="D106" s="1192"/>
      <c r="E106" s="1192"/>
      <c r="F106" s="1192"/>
      <c r="G106" s="1192"/>
      <c r="H106" s="1253"/>
      <c r="I106" s="1253"/>
      <c r="J106" s="1253"/>
      <c r="K106" s="1253"/>
      <c r="L106" s="1253"/>
      <c r="M106" s="1253"/>
      <c r="N106" s="1253"/>
      <c r="O106" s="1253"/>
      <c r="P106" s="1253"/>
      <c r="Q106" s="1253"/>
      <c r="R106" s="1253"/>
      <c r="S106" s="1253"/>
      <c r="T106" s="1253"/>
      <c r="U106" s="1253"/>
      <c r="V106" s="1253"/>
      <c r="W106" s="1253"/>
      <c r="X106" s="1253"/>
      <c r="Y106" s="1253"/>
      <c r="Z106" s="1192"/>
      <c r="AA106" s="1192"/>
      <c r="AB106" s="1192"/>
      <c r="AC106" s="1192"/>
      <c r="AD106" s="1192"/>
      <c r="AE106" s="1192"/>
      <c r="AF106" s="1192"/>
      <c r="AG106" s="1192"/>
      <c r="AH106" s="1192"/>
      <c r="AI106" s="1192"/>
      <c r="AJ106" s="1192"/>
      <c r="AK106" s="1192"/>
      <c r="AL106" s="1192"/>
      <c r="AM106" s="1192"/>
      <c r="AN106" s="1192"/>
      <c r="AO106" s="1192"/>
      <c r="AP106" s="1192"/>
      <c r="AQ106" s="1192"/>
      <c r="AR106" s="1192"/>
      <c r="AS106" s="1192"/>
      <c r="AT106" s="1192"/>
      <c r="AU106" s="1192"/>
      <c r="AV106" s="1192"/>
      <c r="AW106" s="1192"/>
      <c r="AX106" s="1192"/>
      <c r="AY106" s="1192"/>
      <c r="AZ106" s="1192"/>
    </row>
    <row r="107" spans="1:52" ht="12.75">
      <c r="A107" s="1192"/>
      <c r="B107" s="1192"/>
      <c r="C107" s="1192"/>
      <c r="D107" s="1192"/>
      <c r="E107" s="1192"/>
      <c r="F107" s="1192"/>
      <c r="G107" s="1192"/>
      <c r="H107" s="1253"/>
      <c r="I107" s="1253"/>
      <c r="J107" s="1253"/>
      <c r="K107" s="1253"/>
      <c r="L107" s="1253"/>
      <c r="M107" s="1253"/>
      <c r="N107" s="1253"/>
      <c r="O107" s="1253"/>
      <c r="P107" s="1253"/>
      <c r="Q107" s="1253"/>
      <c r="R107" s="1253"/>
      <c r="S107" s="1253"/>
      <c r="T107" s="1253"/>
      <c r="U107" s="1253"/>
      <c r="V107" s="1253"/>
      <c r="W107" s="1253"/>
      <c r="X107" s="1253"/>
      <c r="Y107" s="1253"/>
      <c r="Z107" s="1192"/>
      <c r="AA107" s="1192"/>
      <c r="AB107" s="1192"/>
      <c r="AC107" s="1192"/>
      <c r="AD107" s="1192"/>
      <c r="AE107" s="1192"/>
      <c r="AF107" s="1192"/>
      <c r="AG107" s="1192"/>
      <c r="AH107" s="1192"/>
      <c r="AI107" s="1192"/>
      <c r="AJ107" s="1192"/>
      <c r="AK107" s="1192"/>
      <c r="AL107" s="1192"/>
      <c r="AM107" s="1192"/>
      <c r="AN107" s="1192"/>
      <c r="AO107" s="1192"/>
      <c r="AP107" s="1192"/>
      <c r="AQ107" s="1192"/>
      <c r="AR107" s="1192"/>
      <c r="AS107" s="1192"/>
      <c r="AT107" s="1192"/>
      <c r="AU107" s="1192"/>
      <c r="AV107" s="1192"/>
      <c r="AW107" s="1192"/>
      <c r="AX107" s="1192"/>
      <c r="AY107" s="1192"/>
      <c r="AZ107" s="1192"/>
    </row>
    <row r="108" spans="1:52" ht="12.75">
      <c r="A108" s="1192"/>
      <c r="B108" s="1192"/>
      <c r="C108" s="1192"/>
      <c r="D108" s="1192"/>
      <c r="E108" s="1192"/>
      <c r="F108" s="1192"/>
      <c r="G108" s="1192"/>
      <c r="H108" s="1253"/>
      <c r="I108" s="1253"/>
      <c r="J108" s="1253"/>
      <c r="K108" s="1253"/>
      <c r="L108" s="1253"/>
      <c r="M108" s="1253"/>
      <c r="N108" s="1253"/>
      <c r="O108" s="1253"/>
      <c r="P108" s="1253"/>
      <c r="Q108" s="1253"/>
      <c r="R108" s="1253"/>
      <c r="S108" s="1253"/>
      <c r="T108" s="1253"/>
      <c r="U108" s="1253"/>
      <c r="V108" s="1253"/>
      <c r="W108" s="1253"/>
      <c r="X108" s="1253"/>
      <c r="Y108" s="1253"/>
      <c r="Z108" s="1192"/>
      <c r="AA108" s="1192"/>
      <c r="AB108" s="1192"/>
      <c r="AC108" s="1192"/>
      <c r="AD108" s="1192"/>
      <c r="AE108" s="1192"/>
      <c r="AF108" s="1192"/>
      <c r="AG108" s="1192"/>
      <c r="AH108" s="1192"/>
      <c r="AI108" s="1192"/>
      <c r="AJ108" s="1192"/>
      <c r="AK108" s="1192"/>
      <c r="AL108" s="1192"/>
      <c r="AM108" s="1192"/>
      <c r="AN108" s="1192"/>
      <c r="AO108" s="1192"/>
      <c r="AP108" s="1192"/>
      <c r="AQ108" s="1192"/>
      <c r="AR108" s="1192"/>
      <c r="AS108" s="1192"/>
      <c r="AT108" s="1192"/>
      <c r="AU108" s="1192"/>
      <c r="AV108" s="1192"/>
      <c r="AW108" s="1192"/>
      <c r="AX108" s="1192"/>
      <c r="AY108" s="1192"/>
      <c r="AZ108" s="1192"/>
    </row>
    <row r="109" spans="1:52" ht="12.75">
      <c r="A109" s="1192"/>
      <c r="B109" s="1192"/>
      <c r="C109" s="1192"/>
      <c r="D109" s="1192"/>
      <c r="E109" s="1192"/>
      <c r="F109" s="1192"/>
      <c r="G109" s="1192"/>
      <c r="H109" s="1253"/>
      <c r="I109" s="1253"/>
      <c r="J109" s="1253"/>
      <c r="K109" s="1253"/>
      <c r="L109" s="1253"/>
      <c r="M109" s="1253"/>
      <c r="N109" s="1253"/>
      <c r="O109" s="1253"/>
      <c r="P109" s="1253"/>
      <c r="Q109" s="1253"/>
      <c r="R109" s="1253"/>
      <c r="S109" s="1253"/>
      <c r="T109" s="1253"/>
      <c r="U109" s="1253"/>
      <c r="V109" s="1253"/>
      <c r="W109" s="1253"/>
      <c r="X109" s="1253"/>
      <c r="Y109" s="1253"/>
      <c r="Z109" s="1192"/>
      <c r="AA109" s="1192"/>
      <c r="AB109" s="1192"/>
      <c r="AC109" s="1192"/>
      <c r="AD109" s="1192"/>
      <c r="AE109" s="1192"/>
      <c r="AF109" s="1192"/>
      <c r="AG109" s="1192"/>
      <c r="AH109" s="1192"/>
      <c r="AI109" s="1192"/>
      <c r="AJ109" s="1192"/>
      <c r="AK109" s="1192"/>
      <c r="AL109" s="1192"/>
      <c r="AM109" s="1192"/>
      <c r="AN109" s="1192"/>
      <c r="AO109" s="1192"/>
      <c r="AP109" s="1192"/>
      <c r="AQ109" s="1192"/>
      <c r="AR109" s="1192"/>
      <c r="AS109" s="1192"/>
      <c r="AT109" s="1192"/>
      <c r="AU109" s="1192"/>
      <c r="AV109" s="1192"/>
      <c r="AW109" s="1192"/>
      <c r="AX109" s="1192"/>
      <c r="AY109" s="1192"/>
      <c r="AZ109" s="1192"/>
    </row>
    <row r="110" spans="1:52" ht="12.75">
      <c r="A110" s="1192"/>
      <c r="B110" s="1192"/>
      <c r="C110" s="1192"/>
      <c r="D110" s="1192"/>
      <c r="E110" s="1192"/>
      <c r="F110" s="1192"/>
      <c r="G110" s="1192"/>
      <c r="H110" s="1253"/>
      <c r="I110" s="1253"/>
      <c r="J110" s="1253"/>
      <c r="K110" s="1253"/>
      <c r="L110" s="1253"/>
      <c r="M110" s="1253"/>
      <c r="N110" s="1253"/>
      <c r="O110" s="1253"/>
      <c r="P110" s="1253"/>
      <c r="Q110" s="1253"/>
      <c r="R110" s="1253"/>
      <c r="S110" s="1253"/>
      <c r="T110" s="1253"/>
      <c r="U110" s="1253"/>
      <c r="V110" s="1253"/>
      <c r="W110" s="1253"/>
      <c r="X110" s="1253"/>
      <c r="Y110" s="1253"/>
      <c r="Z110" s="1192"/>
      <c r="AA110" s="1192"/>
      <c r="AB110" s="1192"/>
      <c r="AC110" s="1192"/>
      <c r="AD110" s="1192"/>
      <c r="AE110" s="1192"/>
      <c r="AF110" s="1192"/>
      <c r="AG110" s="1192"/>
      <c r="AH110" s="1192"/>
      <c r="AI110" s="1192"/>
      <c r="AJ110" s="1192"/>
      <c r="AK110" s="1192"/>
      <c r="AL110" s="1192"/>
      <c r="AM110" s="1192"/>
      <c r="AN110" s="1192"/>
      <c r="AO110" s="1192"/>
      <c r="AP110" s="1192"/>
      <c r="AQ110" s="1192"/>
      <c r="AR110" s="1192"/>
      <c r="AS110" s="1192"/>
      <c r="AT110" s="1192"/>
      <c r="AU110" s="1192"/>
      <c r="AV110" s="1192"/>
      <c r="AW110" s="1192"/>
      <c r="AX110" s="1192"/>
      <c r="AY110" s="1192"/>
      <c r="AZ110" s="1192"/>
    </row>
    <row r="111" spans="1:52" ht="12.75">
      <c r="A111" s="1192"/>
      <c r="B111" s="1192"/>
      <c r="C111" s="1192"/>
      <c r="D111" s="1192"/>
      <c r="E111" s="1192"/>
      <c r="F111" s="1192"/>
      <c r="G111" s="1192"/>
      <c r="H111" s="1253"/>
      <c r="I111" s="1253"/>
      <c r="J111" s="1253"/>
      <c r="K111" s="1253"/>
      <c r="L111" s="1253"/>
      <c r="M111" s="1253"/>
      <c r="N111" s="1253"/>
      <c r="O111" s="1253"/>
      <c r="P111" s="1253"/>
      <c r="Q111" s="1253"/>
      <c r="R111" s="1253"/>
      <c r="S111" s="1253"/>
      <c r="T111" s="1253"/>
      <c r="U111" s="1253"/>
      <c r="V111" s="1253"/>
      <c r="W111" s="1253"/>
      <c r="X111" s="1253"/>
      <c r="Y111" s="1253"/>
      <c r="Z111" s="1192"/>
      <c r="AA111" s="1192"/>
      <c r="AB111" s="1192"/>
      <c r="AC111" s="1192"/>
      <c r="AD111" s="1192"/>
      <c r="AE111" s="1192"/>
      <c r="AF111" s="1192"/>
      <c r="AG111" s="1192"/>
      <c r="AH111" s="1192"/>
      <c r="AI111" s="1192"/>
      <c r="AJ111" s="1192"/>
      <c r="AK111" s="1192"/>
      <c r="AL111" s="1192"/>
      <c r="AM111" s="1192"/>
      <c r="AN111" s="1192"/>
      <c r="AO111" s="1192"/>
      <c r="AP111" s="1192"/>
      <c r="AQ111" s="1192"/>
      <c r="AR111" s="1192"/>
      <c r="AS111" s="1192"/>
      <c r="AT111" s="1192"/>
      <c r="AU111" s="1192"/>
      <c r="AV111" s="1192"/>
      <c r="AW111" s="1192"/>
      <c r="AX111" s="1192"/>
      <c r="AY111" s="1192"/>
      <c r="AZ111" s="1192"/>
    </row>
    <row r="112" spans="1:52" ht="12.75">
      <c r="A112" s="1192"/>
      <c r="B112" s="1192"/>
      <c r="C112" s="1192"/>
      <c r="D112" s="1192"/>
      <c r="E112" s="1192"/>
      <c r="F112" s="1192"/>
      <c r="G112" s="1192"/>
      <c r="H112" s="1253"/>
      <c r="I112" s="1253"/>
      <c r="J112" s="1253"/>
      <c r="K112" s="1253"/>
      <c r="L112" s="1253"/>
      <c r="M112" s="1253"/>
      <c r="N112" s="1253"/>
      <c r="O112" s="1253"/>
      <c r="P112" s="1253"/>
      <c r="Q112" s="1253"/>
      <c r="R112" s="1253"/>
      <c r="S112" s="1253"/>
      <c r="T112" s="1253"/>
      <c r="U112" s="1253"/>
      <c r="V112" s="1253"/>
      <c r="W112" s="1253"/>
      <c r="X112" s="1253"/>
      <c r="Y112" s="1253"/>
      <c r="Z112" s="1192"/>
      <c r="AA112" s="1192"/>
      <c r="AB112" s="1192"/>
      <c r="AC112" s="1192"/>
      <c r="AD112" s="1192"/>
      <c r="AE112" s="1192"/>
      <c r="AF112" s="1192"/>
      <c r="AG112" s="1192"/>
      <c r="AH112" s="1192"/>
      <c r="AI112" s="1192"/>
      <c r="AJ112" s="1192"/>
      <c r="AK112" s="1192"/>
      <c r="AL112" s="1192"/>
      <c r="AM112" s="1192"/>
      <c r="AN112" s="1192"/>
      <c r="AO112" s="1192"/>
      <c r="AP112" s="1192"/>
      <c r="AQ112" s="1192"/>
      <c r="AR112" s="1192"/>
      <c r="AS112" s="1192"/>
      <c r="AT112" s="1192"/>
      <c r="AU112" s="1192"/>
      <c r="AV112" s="1192"/>
      <c r="AW112" s="1192"/>
      <c r="AX112" s="1192"/>
      <c r="AY112" s="1192"/>
      <c r="AZ112" s="1192"/>
    </row>
    <row r="113" spans="1:52" ht="12.75">
      <c r="A113" s="1192"/>
      <c r="B113" s="1192"/>
      <c r="C113" s="1192"/>
      <c r="D113" s="1192"/>
      <c r="E113" s="1192"/>
      <c r="F113" s="1192"/>
      <c r="G113" s="1192"/>
      <c r="H113" s="1253"/>
      <c r="I113" s="1253"/>
      <c r="J113" s="1253"/>
      <c r="K113" s="1253"/>
      <c r="L113" s="1253"/>
      <c r="M113" s="1253"/>
      <c r="N113" s="1253"/>
      <c r="O113" s="1253"/>
      <c r="P113" s="1253"/>
      <c r="Q113" s="1253"/>
      <c r="R113" s="1253"/>
      <c r="S113" s="1253"/>
      <c r="T113" s="1253"/>
      <c r="U113" s="1253"/>
      <c r="V113" s="1253"/>
      <c r="W113" s="1253"/>
      <c r="X113" s="1253"/>
      <c r="Y113" s="1253"/>
      <c r="Z113" s="1192"/>
      <c r="AA113" s="1192"/>
      <c r="AB113" s="1192"/>
      <c r="AC113" s="1192"/>
      <c r="AD113" s="1192"/>
      <c r="AE113" s="1192"/>
      <c r="AF113" s="1192"/>
      <c r="AG113" s="1192"/>
      <c r="AH113" s="1192"/>
      <c r="AI113" s="1192"/>
      <c r="AJ113" s="1192"/>
      <c r="AK113" s="1192"/>
      <c r="AL113" s="1192"/>
      <c r="AM113" s="1192"/>
      <c r="AN113" s="1192"/>
      <c r="AO113" s="1192"/>
      <c r="AP113" s="1192"/>
      <c r="AQ113" s="1192"/>
      <c r="AR113" s="1192"/>
      <c r="AS113" s="1192"/>
      <c r="AT113" s="1192"/>
      <c r="AU113" s="1192"/>
      <c r="AV113" s="1192"/>
      <c r="AW113" s="1192"/>
      <c r="AX113" s="1192"/>
      <c r="AY113" s="1192"/>
      <c r="AZ113" s="1192"/>
    </row>
    <row r="114" spans="1:52" ht="12.75">
      <c r="A114" s="1192"/>
      <c r="B114" s="1192"/>
      <c r="C114" s="1192"/>
      <c r="D114" s="1192"/>
      <c r="E114" s="1192"/>
      <c r="F114" s="1192"/>
      <c r="G114" s="1192"/>
      <c r="H114" s="1253"/>
      <c r="I114" s="1253"/>
      <c r="J114" s="1253"/>
      <c r="K114" s="1253"/>
      <c r="L114" s="1253"/>
      <c r="M114" s="1253"/>
      <c r="N114" s="1253"/>
      <c r="O114" s="1253"/>
      <c r="P114" s="1253"/>
      <c r="Q114" s="1253"/>
      <c r="R114" s="1253"/>
      <c r="S114" s="1253"/>
      <c r="T114" s="1253"/>
      <c r="U114" s="1253"/>
      <c r="V114" s="1253"/>
      <c r="W114" s="1253"/>
      <c r="X114" s="1253"/>
      <c r="Y114" s="1253"/>
      <c r="Z114" s="1192"/>
      <c r="AA114" s="1192"/>
      <c r="AB114" s="1192"/>
      <c r="AC114" s="1192"/>
      <c r="AD114" s="1192"/>
      <c r="AE114" s="1192"/>
      <c r="AF114" s="1192"/>
      <c r="AG114" s="1192"/>
      <c r="AH114" s="1192"/>
      <c r="AI114" s="1192"/>
      <c r="AJ114" s="1192"/>
      <c r="AK114" s="1192"/>
      <c r="AL114" s="1192"/>
      <c r="AM114" s="1192"/>
      <c r="AN114" s="1192"/>
      <c r="AO114" s="1192"/>
      <c r="AP114" s="1192"/>
      <c r="AQ114" s="1192"/>
      <c r="AR114" s="1192"/>
      <c r="AS114" s="1192"/>
      <c r="AT114" s="1192"/>
      <c r="AU114" s="1192"/>
      <c r="AV114" s="1192"/>
      <c r="AW114" s="1192"/>
      <c r="AX114" s="1192"/>
      <c r="AY114" s="1192"/>
      <c r="AZ114" s="1192"/>
    </row>
    <row r="115" spans="1:52" ht="12.75">
      <c r="A115" s="1192"/>
      <c r="B115" s="1192"/>
      <c r="C115" s="1192"/>
      <c r="D115" s="1192"/>
      <c r="E115" s="1192"/>
      <c r="F115" s="1192"/>
      <c r="G115" s="1192"/>
      <c r="H115" s="1253"/>
      <c r="I115" s="1253"/>
      <c r="J115" s="1253"/>
      <c r="K115" s="1253"/>
      <c r="L115" s="1253"/>
      <c r="M115" s="1253"/>
      <c r="N115" s="1253"/>
      <c r="O115" s="1253"/>
      <c r="P115" s="1253"/>
      <c r="Q115" s="1253"/>
      <c r="R115" s="1253"/>
      <c r="S115" s="1253"/>
      <c r="T115" s="1253"/>
      <c r="U115" s="1253"/>
      <c r="V115" s="1253"/>
      <c r="W115" s="1253"/>
      <c r="X115" s="1253"/>
      <c r="Y115" s="1253"/>
      <c r="Z115" s="1192"/>
      <c r="AA115" s="1192"/>
      <c r="AB115" s="1192"/>
      <c r="AC115" s="1192"/>
      <c r="AD115" s="1192"/>
      <c r="AE115" s="1192"/>
      <c r="AF115" s="1192"/>
      <c r="AG115" s="1192"/>
      <c r="AH115" s="1192"/>
      <c r="AI115" s="1192"/>
      <c r="AJ115" s="1192"/>
      <c r="AK115" s="1192"/>
      <c r="AL115" s="1192"/>
      <c r="AM115" s="1192"/>
      <c r="AN115" s="1192"/>
      <c r="AO115" s="1192"/>
      <c r="AP115" s="1192"/>
      <c r="AQ115" s="1192"/>
      <c r="AR115" s="1192"/>
      <c r="AS115" s="1192"/>
      <c r="AT115" s="1192"/>
      <c r="AU115" s="1192"/>
      <c r="AV115" s="1192"/>
      <c r="AW115" s="1192"/>
      <c r="AX115" s="1192"/>
      <c r="AY115" s="1192"/>
      <c r="AZ115" s="1192"/>
    </row>
    <row r="116" spans="1:52" ht="12.75">
      <c r="A116" s="1192"/>
      <c r="B116" s="1192"/>
      <c r="C116" s="1192"/>
      <c r="D116" s="1192"/>
      <c r="E116" s="1192"/>
      <c r="F116" s="1192"/>
      <c r="G116" s="1192"/>
      <c r="H116" s="1253"/>
      <c r="I116" s="1253"/>
      <c r="J116" s="1253"/>
      <c r="K116" s="1253"/>
      <c r="L116" s="1253"/>
      <c r="M116" s="1253"/>
      <c r="N116" s="1253"/>
      <c r="O116" s="1253"/>
      <c r="P116" s="1253"/>
      <c r="Q116" s="1253"/>
      <c r="R116" s="1253"/>
      <c r="S116" s="1253"/>
      <c r="T116" s="1253"/>
      <c r="U116" s="1253"/>
      <c r="V116" s="1253"/>
      <c r="W116" s="1253"/>
      <c r="X116" s="1253"/>
      <c r="Y116" s="1253"/>
      <c r="Z116" s="1192"/>
      <c r="AA116" s="1192"/>
      <c r="AB116" s="1192"/>
      <c r="AC116" s="1192"/>
      <c r="AD116" s="1192"/>
      <c r="AE116" s="1192"/>
      <c r="AF116" s="1192"/>
      <c r="AG116" s="1192"/>
      <c r="AH116" s="1192"/>
      <c r="AI116" s="1192"/>
      <c r="AJ116" s="1192"/>
      <c r="AK116" s="1192"/>
      <c r="AL116" s="1192"/>
      <c r="AM116" s="1192"/>
      <c r="AN116" s="1192"/>
      <c r="AO116" s="1192"/>
      <c r="AP116" s="1192"/>
      <c r="AQ116" s="1192"/>
      <c r="AR116" s="1192"/>
      <c r="AS116" s="1192"/>
      <c r="AT116" s="1192"/>
      <c r="AU116" s="1192"/>
      <c r="AV116" s="1192"/>
      <c r="AW116" s="1192"/>
      <c r="AX116" s="1192"/>
      <c r="AY116" s="1192"/>
      <c r="AZ116" s="1192"/>
    </row>
    <row r="117" spans="1:52" ht="12.75">
      <c r="A117" s="1192"/>
      <c r="B117" s="1192"/>
      <c r="C117" s="1192"/>
      <c r="D117" s="1192"/>
      <c r="E117" s="1192"/>
      <c r="F117" s="1192"/>
      <c r="G117" s="1192"/>
      <c r="H117" s="1253"/>
      <c r="I117" s="1253"/>
      <c r="J117" s="1253"/>
      <c r="K117" s="1253"/>
      <c r="L117" s="1253"/>
      <c r="M117" s="1253"/>
      <c r="N117" s="1253"/>
      <c r="O117" s="1253"/>
      <c r="P117" s="1253"/>
      <c r="Q117" s="1253"/>
      <c r="R117" s="1253"/>
      <c r="S117" s="1253"/>
      <c r="T117" s="1253"/>
      <c r="U117" s="1253"/>
      <c r="V117" s="1253"/>
      <c r="W117" s="1253"/>
      <c r="X117" s="1253"/>
      <c r="Y117" s="1253"/>
      <c r="Z117" s="1192"/>
      <c r="AA117" s="1192"/>
      <c r="AB117" s="1192"/>
      <c r="AC117" s="1192"/>
      <c r="AD117" s="1192"/>
      <c r="AE117" s="1192"/>
      <c r="AF117" s="1192"/>
      <c r="AG117" s="1192"/>
      <c r="AH117" s="1192"/>
      <c r="AI117" s="1192"/>
      <c r="AJ117" s="1192"/>
      <c r="AK117" s="1192"/>
      <c r="AL117" s="1192"/>
      <c r="AM117" s="1192"/>
      <c r="AN117" s="1192"/>
      <c r="AO117" s="1192"/>
      <c r="AP117" s="1192"/>
      <c r="AQ117" s="1192"/>
      <c r="AR117" s="1192"/>
      <c r="AS117" s="1192"/>
      <c r="AT117" s="1192"/>
      <c r="AU117" s="1192"/>
      <c r="AV117" s="1192"/>
      <c r="AW117" s="1192"/>
      <c r="AX117" s="1192"/>
      <c r="AY117" s="1192"/>
      <c r="AZ117" s="1192"/>
    </row>
    <row r="118" spans="1:52" ht="12.75">
      <c r="A118" s="1192"/>
      <c r="B118" s="1192"/>
      <c r="C118" s="1192"/>
      <c r="D118" s="1192"/>
      <c r="E118" s="1192"/>
      <c r="F118" s="1192"/>
      <c r="G118" s="1192"/>
      <c r="H118" s="1253"/>
      <c r="I118" s="1253"/>
      <c r="J118" s="1253"/>
      <c r="K118" s="1253"/>
      <c r="L118" s="1253"/>
      <c r="M118" s="1253"/>
      <c r="N118" s="1253"/>
      <c r="O118" s="1253"/>
      <c r="P118" s="1253"/>
      <c r="Q118" s="1253"/>
      <c r="R118" s="1253"/>
      <c r="S118" s="1253"/>
      <c r="T118" s="1253"/>
      <c r="U118" s="1253"/>
      <c r="V118" s="1253"/>
      <c r="W118" s="1253"/>
      <c r="X118" s="1253"/>
      <c r="Y118" s="1253"/>
      <c r="Z118" s="1192"/>
      <c r="AA118" s="1192"/>
      <c r="AB118" s="1192"/>
      <c r="AC118" s="1192"/>
      <c r="AD118" s="1192"/>
      <c r="AE118" s="1192"/>
      <c r="AF118" s="1192"/>
      <c r="AG118" s="1192"/>
      <c r="AH118" s="1192"/>
      <c r="AI118" s="1192"/>
      <c r="AJ118" s="1192"/>
      <c r="AK118" s="1192"/>
      <c r="AL118" s="1192"/>
      <c r="AM118" s="1192"/>
      <c r="AN118" s="1192"/>
      <c r="AO118" s="1192"/>
      <c r="AP118" s="1192"/>
      <c r="AQ118" s="1192"/>
      <c r="AR118" s="1192"/>
      <c r="AS118" s="1192"/>
      <c r="AT118" s="1192"/>
      <c r="AU118" s="1192"/>
      <c r="AV118" s="1192"/>
      <c r="AW118" s="1192"/>
      <c r="AX118" s="1192"/>
      <c r="AY118" s="1192"/>
      <c r="AZ118" s="1192"/>
    </row>
    <row r="119" spans="1:52" ht="12.75">
      <c r="A119" s="1192"/>
      <c r="B119" s="1192"/>
      <c r="C119" s="1192"/>
      <c r="D119" s="1192"/>
      <c r="E119" s="1192"/>
      <c r="F119" s="1192"/>
      <c r="G119" s="1192"/>
      <c r="H119" s="1253"/>
      <c r="I119" s="1253"/>
      <c r="J119" s="1253"/>
      <c r="K119" s="1253"/>
      <c r="L119" s="1253"/>
      <c r="M119" s="1253"/>
      <c r="N119" s="1253"/>
      <c r="O119" s="1253"/>
      <c r="P119" s="1253"/>
      <c r="Q119" s="1253"/>
      <c r="R119" s="1253"/>
      <c r="S119" s="1253"/>
      <c r="T119" s="1253"/>
      <c r="U119" s="1253"/>
      <c r="V119" s="1253"/>
      <c r="W119" s="1253"/>
      <c r="X119" s="1253"/>
      <c r="Y119" s="1253"/>
      <c r="Z119" s="1192"/>
      <c r="AA119" s="1192"/>
      <c r="AB119" s="1192"/>
      <c r="AC119" s="1192"/>
      <c r="AD119" s="1192"/>
      <c r="AE119" s="1192"/>
      <c r="AF119" s="1192"/>
      <c r="AG119" s="1192"/>
      <c r="AH119" s="1192"/>
      <c r="AI119" s="1192"/>
      <c r="AJ119" s="1192"/>
      <c r="AK119" s="1192"/>
      <c r="AL119" s="1192"/>
      <c r="AM119" s="1192"/>
      <c r="AN119" s="1192"/>
      <c r="AO119" s="1192"/>
      <c r="AP119" s="1192"/>
      <c r="AQ119" s="1192"/>
      <c r="AR119" s="1192"/>
      <c r="AS119" s="1192"/>
      <c r="AT119" s="1192"/>
      <c r="AU119" s="1192"/>
      <c r="AV119" s="1192"/>
      <c r="AW119" s="1192"/>
      <c r="AX119" s="1192"/>
      <c r="AY119" s="1192"/>
      <c r="AZ119" s="1192"/>
    </row>
    <row r="120" spans="1:52" ht="12.75">
      <c r="A120" s="1192"/>
      <c r="B120" s="1192"/>
      <c r="C120" s="1192"/>
      <c r="D120" s="1192"/>
      <c r="E120" s="1192"/>
      <c r="F120" s="1192"/>
      <c r="G120" s="1192"/>
      <c r="H120" s="1253"/>
      <c r="I120" s="1253"/>
      <c r="J120" s="1253"/>
      <c r="K120" s="1253"/>
      <c r="L120" s="1253"/>
      <c r="M120" s="1253"/>
      <c r="N120" s="1253"/>
      <c r="O120" s="1253"/>
      <c r="P120" s="1253"/>
      <c r="Q120" s="1253"/>
      <c r="R120" s="1253"/>
      <c r="S120" s="1253"/>
      <c r="T120" s="1253"/>
      <c r="U120" s="1253"/>
      <c r="V120" s="1253"/>
      <c r="W120" s="1253"/>
      <c r="X120" s="1253"/>
      <c r="Y120" s="1253"/>
      <c r="Z120" s="1192"/>
      <c r="AA120" s="1192"/>
      <c r="AB120" s="1192"/>
      <c r="AC120" s="1192"/>
      <c r="AD120" s="1192"/>
      <c r="AE120" s="1192"/>
      <c r="AF120" s="1192"/>
      <c r="AG120" s="1192"/>
      <c r="AH120" s="1192"/>
      <c r="AI120" s="1192"/>
      <c r="AJ120" s="1192"/>
      <c r="AK120" s="1192"/>
      <c r="AL120" s="1192"/>
      <c r="AM120" s="1192"/>
      <c r="AN120" s="1192"/>
      <c r="AO120" s="1192"/>
      <c r="AP120" s="1192"/>
      <c r="AQ120" s="1192"/>
      <c r="AR120" s="1192"/>
      <c r="AS120" s="1192"/>
      <c r="AT120" s="1192"/>
      <c r="AU120" s="1192"/>
      <c r="AV120" s="1192"/>
      <c r="AW120" s="1192"/>
      <c r="AX120" s="1192"/>
      <c r="AY120" s="1192"/>
      <c r="AZ120" s="1192"/>
    </row>
    <row r="121" spans="1:52" ht="12.75">
      <c r="A121" s="1192"/>
      <c r="B121" s="1192"/>
      <c r="C121" s="1192"/>
      <c r="D121" s="1192"/>
      <c r="E121" s="1192"/>
      <c r="F121" s="1192"/>
      <c r="G121" s="1192"/>
      <c r="H121" s="1253"/>
      <c r="I121" s="1253"/>
      <c r="J121" s="1253"/>
      <c r="K121" s="1253"/>
      <c r="L121" s="1253"/>
      <c r="M121" s="1253"/>
      <c r="N121" s="1253"/>
      <c r="O121" s="1253"/>
      <c r="P121" s="1253"/>
      <c r="Q121" s="1253"/>
      <c r="R121" s="1253"/>
      <c r="S121" s="1253"/>
      <c r="T121" s="1253"/>
      <c r="U121" s="1253"/>
      <c r="V121" s="1253"/>
      <c r="W121" s="1253"/>
      <c r="X121" s="1253"/>
      <c r="Y121" s="1253"/>
      <c r="Z121" s="1192"/>
      <c r="AA121" s="1192"/>
      <c r="AB121" s="1192"/>
      <c r="AC121" s="1192"/>
      <c r="AD121" s="1192"/>
      <c r="AE121" s="1192"/>
      <c r="AF121" s="1192"/>
      <c r="AG121" s="1192"/>
      <c r="AH121" s="1192"/>
      <c r="AI121" s="1192"/>
      <c r="AJ121" s="1192"/>
      <c r="AK121" s="1192"/>
      <c r="AL121" s="1192"/>
      <c r="AM121" s="1192"/>
      <c r="AN121" s="1192"/>
      <c r="AO121" s="1192"/>
      <c r="AP121" s="1192"/>
      <c r="AQ121" s="1192"/>
      <c r="AR121" s="1192"/>
      <c r="AS121" s="1192"/>
      <c r="AT121" s="1192"/>
      <c r="AU121" s="1192"/>
      <c r="AV121" s="1192"/>
      <c r="AW121" s="1192"/>
      <c r="AX121" s="1192"/>
      <c r="AY121" s="1192"/>
      <c r="AZ121" s="1192"/>
    </row>
    <row r="122" spans="1:52" ht="12.75">
      <c r="A122" s="1252"/>
      <c r="B122" s="1252"/>
      <c r="C122" s="1252"/>
      <c r="D122" s="1252"/>
      <c r="E122" s="1252"/>
      <c r="F122" s="1252"/>
      <c r="G122" s="1252"/>
      <c r="H122" s="1253"/>
      <c r="I122" s="1253"/>
      <c r="J122" s="1253"/>
      <c r="K122" s="1253"/>
      <c r="L122" s="1253"/>
      <c r="M122" s="1253"/>
      <c r="N122" s="1253"/>
      <c r="O122" s="1253"/>
      <c r="P122" s="1253"/>
      <c r="Q122" s="1253"/>
      <c r="R122" s="1253"/>
      <c r="S122" s="1253"/>
      <c r="T122" s="1253"/>
      <c r="U122" s="1253"/>
      <c r="V122" s="1253"/>
      <c r="W122" s="1253"/>
      <c r="X122" s="1253"/>
      <c r="Y122" s="1253"/>
      <c r="Z122" s="1192"/>
      <c r="AA122" s="1192"/>
      <c r="AB122" s="1192"/>
      <c r="AC122" s="1192"/>
      <c r="AD122" s="1192"/>
      <c r="AE122" s="1192"/>
      <c r="AF122" s="1192"/>
      <c r="AG122" s="1192"/>
      <c r="AH122" s="1192"/>
      <c r="AI122" s="1192"/>
      <c r="AJ122" s="1192"/>
      <c r="AK122" s="1192"/>
      <c r="AL122" s="1192"/>
      <c r="AM122" s="1192"/>
      <c r="AN122" s="1192"/>
      <c r="AO122" s="1192"/>
      <c r="AP122" s="1192"/>
      <c r="AQ122" s="1192"/>
      <c r="AR122" s="1192"/>
      <c r="AS122" s="1192"/>
      <c r="AT122" s="1192"/>
      <c r="AU122" s="1192"/>
      <c r="AV122" s="1192"/>
      <c r="AW122" s="1192"/>
      <c r="AX122" s="1192"/>
      <c r="AY122" s="1192"/>
      <c r="AZ122" s="1192"/>
    </row>
    <row r="123" spans="1:52" ht="12.75">
      <c r="A123" s="1254"/>
      <c r="B123" s="1252"/>
      <c r="C123" s="1252"/>
      <c r="D123" s="1252"/>
      <c r="E123" s="1252"/>
      <c r="F123" s="1252"/>
      <c r="G123" s="1252"/>
      <c r="H123" s="1253"/>
      <c r="I123" s="1253"/>
      <c r="J123" s="1253"/>
      <c r="K123" s="1253"/>
      <c r="L123" s="1253"/>
      <c r="M123" s="1253"/>
      <c r="N123" s="1253"/>
      <c r="O123" s="1253"/>
      <c r="P123" s="1253"/>
      <c r="Q123" s="1253"/>
      <c r="R123" s="1253"/>
      <c r="S123" s="1253"/>
      <c r="T123" s="1253"/>
      <c r="U123" s="1253"/>
      <c r="V123" s="1253"/>
      <c r="W123" s="1253"/>
      <c r="X123" s="1253"/>
      <c r="Y123" s="1253"/>
      <c r="Z123" s="1192"/>
      <c r="AA123" s="1192"/>
      <c r="AB123" s="1192"/>
      <c r="AC123" s="1192"/>
      <c r="AD123" s="1192"/>
      <c r="AE123" s="1192"/>
      <c r="AF123" s="1192"/>
      <c r="AG123" s="1192"/>
      <c r="AH123" s="1192"/>
      <c r="AI123" s="1192"/>
      <c r="AJ123" s="1192"/>
      <c r="AK123" s="1192"/>
      <c r="AL123" s="1192"/>
      <c r="AM123" s="1192"/>
      <c r="AN123" s="1192"/>
      <c r="AO123" s="1192"/>
      <c r="AP123" s="1192"/>
      <c r="AQ123" s="1192"/>
      <c r="AR123" s="1192"/>
      <c r="AS123" s="1192"/>
      <c r="AT123" s="1192"/>
      <c r="AU123" s="1192"/>
      <c r="AV123" s="1192"/>
      <c r="AW123" s="1192"/>
      <c r="AX123" s="1192"/>
      <c r="AY123" s="1192"/>
      <c r="AZ123" s="1192"/>
    </row>
    <row r="124" spans="1:52" ht="12.75">
      <c r="A124" s="1252"/>
      <c r="B124" s="1254"/>
      <c r="C124" s="1254"/>
      <c r="D124" s="1254"/>
      <c r="E124" s="1255"/>
      <c r="F124" s="1255"/>
      <c r="G124" s="1253"/>
      <c r="H124" s="1253"/>
      <c r="I124" s="1253"/>
      <c r="J124" s="1253"/>
      <c r="K124" s="1253"/>
      <c r="L124" s="1253"/>
      <c r="M124" s="1253"/>
      <c r="N124" s="1253"/>
      <c r="O124" s="1253"/>
      <c r="P124" s="1253"/>
      <c r="Q124" s="1253"/>
      <c r="R124" s="1253"/>
      <c r="S124" s="1253"/>
      <c r="T124" s="1253"/>
      <c r="U124" s="1253"/>
      <c r="V124" s="1253"/>
      <c r="W124" s="1253"/>
      <c r="X124" s="1253"/>
      <c r="Y124" s="1253"/>
      <c r="Z124" s="1192"/>
      <c r="AA124" s="1192"/>
      <c r="AB124" s="1192"/>
      <c r="AC124" s="1192"/>
      <c r="AD124" s="1192"/>
      <c r="AE124" s="1192"/>
      <c r="AF124" s="1192"/>
      <c r="AG124" s="1192"/>
      <c r="AH124" s="1192"/>
      <c r="AI124" s="1192"/>
      <c r="AJ124" s="1192"/>
      <c r="AK124" s="1192"/>
      <c r="AL124" s="1192"/>
      <c r="AM124" s="1192"/>
      <c r="AN124" s="1192"/>
      <c r="AO124" s="1192"/>
      <c r="AP124" s="1192"/>
      <c r="AQ124" s="1192"/>
      <c r="AR124" s="1192"/>
      <c r="AS124" s="1192"/>
      <c r="AT124" s="1192"/>
      <c r="AU124" s="1192"/>
      <c r="AV124" s="1192"/>
      <c r="AW124" s="1192"/>
      <c r="AX124" s="1192"/>
      <c r="AY124" s="1192"/>
      <c r="AZ124" s="1192"/>
    </row>
    <row r="125" spans="1:52" ht="12.75">
      <c r="A125" s="1192"/>
      <c r="B125" s="1192"/>
      <c r="C125" s="1255"/>
      <c r="D125" s="1255"/>
      <c r="E125" s="1255"/>
      <c r="F125" s="1255"/>
      <c r="G125" s="1254"/>
      <c r="H125" s="1253"/>
      <c r="I125" s="1253"/>
      <c r="J125" s="1253"/>
      <c r="K125" s="1253"/>
      <c r="L125" s="1253"/>
      <c r="M125" s="1253"/>
      <c r="N125" s="1253"/>
      <c r="O125" s="1253"/>
      <c r="P125" s="1253"/>
      <c r="Q125" s="1253"/>
      <c r="R125" s="1253"/>
      <c r="S125" s="1253"/>
      <c r="T125" s="1253"/>
      <c r="U125" s="1253"/>
      <c r="V125" s="1253"/>
      <c r="W125" s="1253"/>
      <c r="X125" s="1253"/>
      <c r="Y125" s="1253"/>
      <c r="Z125" s="1192"/>
      <c r="AA125" s="1192"/>
      <c r="AB125" s="1192"/>
      <c r="AC125" s="1192"/>
      <c r="AD125" s="1192"/>
      <c r="AE125" s="1192"/>
      <c r="AF125" s="1192"/>
      <c r="AG125" s="1192"/>
      <c r="AH125" s="1192"/>
      <c r="AI125" s="1192"/>
      <c r="AJ125" s="1192"/>
      <c r="AK125" s="1192"/>
      <c r="AL125" s="1192"/>
      <c r="AM125" s="1192"/>
      <c r="AN125" s="1192"/>
      <c r="AO125" s="1192"/>
      <c r="AP125" s="1192"/>
      <c r="AQ125" s="1192"/>
      <c r="AR125" s="1192"/>
      <c r="AS125" s="1192"/>
      <c r="AT125" s="1192"/>
      <c r="AU125" s="1192"/>
      <c r="AV125" s="1192"/>
      <c r="AW125" s="1192"/>
      <c r="AX125" s="1192"/>
      <c r="AY125" s="1192"/>
      <c r="AZ125" s="1192"/>
    </row>
    <row r="126" spans="1:52" ht="12.75">
      <c r="A126" s="1192"/>
      <c r="B126" s="1192"/>
      <c r="C126" s="1255"/>
      <c r="D126" s="1255"/>
      <c r="E126" s="1255"/>
      <c r="F126" s="1255"/>
      <c r="G126" s="1255"/>
      <c r="H126" s="1253"/>
      <c r="I126" s="1253"/>
      <c r="J126" s="1253"/>
      <c r="K126" s="1253"/>
      <c r="L126" s="1253"/>
      <c r="M126" s="1253"/>
      <c r="N126" s="1253"/>
      <c r="O126" s="1253"/>
      <c r="P126" s="1253"/>
      <c r="Q126" s="1253"/>
      <c r="R126" s="1253"/>
      <c r="S126" s="1253"/>
      <c r="T126" s="1253"/>
      <c r="U126" s="1253"/>
      <c r="V126" s="1253"/>
      <c r="W126" s="1253"/>
      <c r="X126" s="1253"/>
      <c r="Y126" s="1253"/>
      <c r="Z126" s="1192"/>
      <c r="AA126" s="1192"/>
      <c r="AB126" s="1192"/>
      <c r="AC126" s="1192"/>
      <c r="AD126" s="1192"/>
      <c r="AE126" s="1192"/>
      <c r="AF126" s="1192"/>
      <c r="AG126" s="1192"/>
      <c r="AH126" s="1192"/>
      <c r="AI126" s="1192"/>
      <c r="AJ126" s="1192"/>
      <c r="AK126" s="1192"/>
      <c r="AL126" s="1192"/>
      <c r="AM126" s="1192"/>
      <c r="AN126" s="1192"/>
      <c r="AO126" s="1192"/>
      <c r="AP126" s="1192"/>
      <c r="AQ126" s="1192"/>
      <c r="AR126" s="1192"/>
      <c r="AS126" s="1192"/>
      <c r="AT126" s="1192"/>
      <c r="AU126" s="1192"/>
      <c r="AV126" s="1192"/>
      <c r="AW126" s="1192"/>
      <c r="AX126" s="1192"/>
      <c r="AY126" s="1192"/>
      <c r="AZ126" s="1192"/>
    </row>
    <row r="127" spans="1:52" ht="12.75">
      <c r="A127" s="1192"/>
      <c r="B127" s="1192"/>
      <c r="C127" s="1255"/>
      <c r="D127" s="1255"/>
      <c r="E127" s="1255"/>
      <c r="F127" s="1255"/>
      <c r="G127" s="1255"/>
      <c r="H127" s="1253"/>
      <c r="I127" s="1253"/>
      <c r="J127" s="1253"/>
      <c r="K127" s="1253"/>
      <c r="L127" s="1253"/>
      <c r="M127" s="1253"/>
      <c r="N127" s="1253"/>
      <c r="O127" s="1253"/>
      <c r="P127" s="1253"/>
      <c r="Q127" s="1253"/>
      <c r="R127" s="1253"/>
      <c r="S127" s="1253"/>
      <c r="T127" s="1253"/>
      <c r="U127" s="1253"/>
      <c r="V127" s="1253"/>
      <c r="W127" s="1253"/>
      <c r="X127" s="1253"/>
      <c r="Y127" s="1253"/>
      <c r="Z127" s="1192"/>
      <c r="AA127" s="1192"/>
      <c r="AB127" s="1192"/>
      <c r="AC127" s="1192"/>
      <c r="AD127" s="1192"/>
      <c r="AE127" s="1192"/>
      <c r="AF127" s="1192"/>
      <c r="AG127" s="1192"/>
      <c r="AH127" s="1192"/>
      <c r="AI127" s="1192"/>
      <c r="AJ127" s="1192"/>
      <c r="AK127" s="1192"/>
      <c r="AL127" s="1192"/>
      <c r="AM127" s="1192"/>
      <c r="AN127" s="1192"/>
      <c r="AO127" s="1192"/>
      <c r="AP127" s="1192"/>
      <c r="AQ127" s="1192"/>
      <c r="AR127" s="1192"/>
      <c r="AS127" s="1192"/>
      <c r="AT127" s="1192"/>
      <c r="AU127" s="1192"/>
      <c r="AV127" s="1192"/>
      <c r="AW127" s="1192"/>
      <c r="AX127" s="1192"/>
      <c r="AY127" s="1192"/>
      <c r="AZ127" s="1192"/>
    </row>
    <row r="128" spans="1:52" ht="12.75">
      <c r="A128" s="1192"/>
      <c r="B128" s="1192"/>
      <c r="C128" s="1192"/>
      <c r="D128" s="1192"/>
      <c r="E128" s="1192"/>
      <c r="F128" s="1192"/>
      <c r="G128" s="1192"/>
      <c r="H128" s="1253"/>
      <c r="I128" s="1253"/>
      <c r="J128" s="1253"/>
      <c r="K128" s="1253"/>
      <c r="L128" s="1253"/>
      <c r="M128" s="1253"/>
      <c r="N128" s="1253"/>
      <c r="O128" s="1253"/>
      <c r="P128" s="1253"/>
      <c r="Q128" s="1253"/>
      <c r="R128" s="1253"/>
      <c r="S128" s="1253"/>
      <c r="T128" s="1253"/>
      <c r="U128" s="1253"/>
      <c r="V128" s="1253"/>
      <c r="W128" s="1253"/>
      <c r="X128" s="1253"/>
      <c r="Y128" s="1253"/>
      <c r="Z128" s="1192"/>
      <c r="AA128" s="1192"/>
      <c r="AB128" s="1192"/>
      <c r="AC128" s="1192"/>
      <c r="AD128" s="1192"/>
      <c r="AE128" s="1192"/>
      <c r="AF128" s="1192"/>
      <c r="AG128" s="1192"/>
      <c r="AH128" s="1192"/>
      <c r="AI128" s="1192"/>
      <c r="AJ128" s="1192"/>
      <c r="AK128" s="1192"/>
      <c r="AL128" s="1192"/>
      <c r="AM128" s="1192"/>
      <c r="AN128" s="1192"/>
      <c r="AO128" s="1192"/>
      <c r="AP128" s="1192"/>
      <c r="AQ128" s="1192"/>
      <c r="AR128" s="1192"/>
      <c r="AS128" s="1192"/>
      <c r="AT128" s="1192"/>
      <c r="AU128" s="1192"/>
      <c r="AV128" s="1192"/>
      <c r="AW128" s="1192"/>
      <c r="AX128" s="1192"/>
      <c r="AY128" s="1192"/>
      <c r="AZ128" s="1192"/>
    </row>
    <row r="129" spans="1:52" ht="12.75">
      <c r="A129" s="1192"/>
      <c r="B129" s="1192"/>
      <c r="C129" s="1192"/>
      <c r="D129" s="1192"/>
      <c r="E129" s="1192"/>
      <c r="F129" s="1192"/>
      <c r="G129" s="1192"/>
      <c r="H129" s="1253"/>
      <c r="I129" s="1253"/>
      <c r="J129" s="1253"/>
      <c r="K129" s="1253"/>
      <c r="L129" s="1253"/>
      <c r="M129" s="1253"/>
      <c r="N129" s="1253"/>
      <c r="O129" s="1253"/>
      <c r="P129" s="1253"/>
      <c r="Q129" s="1253"/>
      <c r="R129" s="1253"/>
      <c r="S129" s="1253"/>
      <c r="T129" s="1253"/>
      <c r="U129" s="1253"/>
      <c r="V129" s="1253"/>
      <c r="W129" s="1253"/>
      <c r="X129" s="1253"/>
      <c r="Y129" s="1253"/>
      <c r="Z129" s="1192"/>
      <c r="AA129" s="1192"/>
      <c r="AB129" s="1192"/>
      <c r="AC129" s="1192"/>
      <c r="AD129" s="1192"/>
      <c r="AE129" s="1192"/>
      <c r="AF129" s="1192"/>
      <c r="AG129" s="1192"/>
      <c r="AH129" s="1192"/>
      <c r="AI129" s="1192"/>
      <c r="AJ129" s="1192"/>
      <c r="AK129" s="1192"/>
      <c r="AL129" s="1192"/>
      <c r="AM129" s="1192"/>
      <c r="AN129" s="1192"/>
      <c r="AO129" s="1192"/>
      <c r="AP129" s="1192"/>
      <c r="AQ129" s="1192"/>
      <c r="AR129" s="1192"/>
      <c r="AS129" s="1192"/>
      <c r="AT129" s="1192"/>
      <c r="AU129" s="1192"/>
      <c r="AV129" s="1192"/>
      <c r="AW129" s="1192"/>
      <c r="AX129" s="1192"/>
      <c r="AY129" s="1192"/>
      <c r="AZ129" s="1192"/>
    </row>
    <row r="130" spans="1:52" ht="12.75">
      <c r="A130" s="1192"/>
      <c r="B130" s="1192"/>
      <c r="C130" s="1192"/>
      <c r="D130" s="1192"/>
      <c r="E130" s="1192"/>
      <c r="F130" s="1192"/>
      <c r="G130" s="1192"/>
      <c r="H130" s="1253"/>
      <c r="I130" s="1253"/>
      <c r="J130" s="1253"/>
      <c r="K130" s="1253"/>
      <c r="L130" s="1253"/>
      <c r="M130" s="1253"/>
      <c r="N130" s="1253"/>
      <c r="O130" s="1253"/>
      <c r="P130" s="1253"/>
      <c r="Q130" s="1253"/>
      <c r="R130" s="1253"/>
      <c r="S130" s="1253"/>
      <c r="T130" s="1253"/>
      <c r="U130" s="1253"/>
      <c r="V130" s="1253"/>
      <c r="W130" s="1253"/>
      <c r="X130" s="1253"/>
      <c r="Y130" s="1253"/>
      <c r="Z130" s="1192"/>
      <c r="AA130" s="1192"/>
      <c r="AB130" s="1192"/>
      <c r="AC130" s="1192"/>
      <c r="AD130" s="1192"/>
      <c r="AE130" s="1192"/>
      <c r="AF130" s="1192"/>
      <c r="AG130" s="1192"/>
      <c r="AH130" s="1192"/>
      <c r="AI130" s="1192"/>
      <c r="AJ130" s="1192"/>
      <c r="AK130" s="1192"/>
      <c r="AL130" s="1192"/>
      <c r="AM130" s="1192"/>
      <c r="AN130" s="1192"/>
      <c r="AO130" s="1192"/>
      <c r="AP130" s="1192"/>
      <c r="AQ130" s="1192"/>
      <c r="AR130" s="1192"/>
      <c r="AS130" s="1192"/>
      <c r="AT130" s="1192"/>
      <c r="AU130" s="1192"/>
      <c r="AV130" s="1192"/>
      <c r="AW130" s="1192"/>
      <c r="AX130" s="1192"/>
      <c r="AY130" s="1192"/>
      <c r="AZ130" s="1192"/>
    </row>
    <row r="131" spans="1:52" ht="12.75">
      <c r="A131" s="1192"/>
      <c r="B131" s="1192"/>
      <c r="C131" s="1192"/>
      <c r="D131" s="1192"/>
      <c r="E131" s="1192"/>
      <c r="F131" s="1192"/>
      <c r="G131" s="1192"/>
      <c r="H131" s="1253"/>
      <c r="I131" s="1253"/>
      <c r="J131" s="1253"/>
      <c r="K131" s="1253"/>
      <c r="L131" s="1253"/>
      <c r="M131" s="1253"/>
      <c r="N131" s="1253"/>
      <c r="O131" s="1253"/>
      <c r="P131" s="1253"/>
      <c r="Q131" s="1253"/>
      <c r="R131" s="1253"/>
      <c r="S131" s="1253"/>
      <c r="T131" s="1253"/>
      <c r="U131" s="1253"/>
      <c r="V131" s="1253"/>
      <c r="W131" s="1253"/>
      <c r="X131" s="1253"/>
      <c r="Y131" s="1253"/>
      <c r="Z131" s="1192"/>
      <c r="AA131" s="1192"/>
      <c r="AB131" s="1192"/>
      <c r="AC131" s="1192"/>
      <c r="AD131" s="1192"/>
      <c r="AE131" s="1192"/>
      <c r="AF131" s="1192"/>
      <c r="AG131" s="1192"/>
      <c r="AH131" s="1192"/>
      <c r="AI131" s="1192"/>
      <c r="AJ131" s="1192"/>
      <c r="AK131" s="1192"/>
      <c r="AL131" s="1192"/>
      <c r="AM131" s="1192"/>
      <c r="AN131" s="1192"/>
      <c r="AO131" s="1192"/>
      <c r="AP131" s="1192"/>
      <c r="AQ131" s="1192"/>
      <c r="AR131" s="1192"/>
      <c r="AS131" s="1192"/>
      <c r="AT131" s="1192"/>
      <c r="AU131" s="1192"/>
      <c r="AV131" s="1192"/>
      <c r="AW131" s="1192"/>
      <c r="AX131" s="1192"/>
      <c r="AY131" s="1192"/>
      <c r="AZ131" s="1192"/>
    </row>
    <row r="132" spans="1:52" ht="12.75">
      <c r="A132" s="1192"/>
      <c r="B132" s="1192"/>
      <c r="C132" s="1192"/>
      <c r="D132" s="1192"/>
      <c r="E132" s="1192"/>
      <c r="F132" s="1192"/>
      <c r="G132" s="1192"/>
      <c r="H132" s="1253"/>
      <c r="I132" s="1253"/>
      <c r="J132" s="1253"/>
      <c r="K132" s="1253"/>
      <c r="L132" s="1253"/>
      <c r="M132" s="1253"/>
      <c r="N132" s="1253"/>
      <c r="O132" s="1253"/>
      <c r="P132" s="1253"/>
      <c r="Q132" s="1253"/>
      <c r="R132" s="1253"/>
      <c r="S132" s="1253"/>
      <c r="T132" s="1253"/>
      <c r="U132" s="1253"/>
      <c r="V132" s="1253"/>
      <c r="W132" s="1253"/>
      <c r="X132" s="1253"/>
      <c r="Y132" s="1253"/>
      <c r="Z132" s="1192"/>
      <c r="AA132" s="1192"/>
      <c r="AB132" s="1192"/>
      <c r="AC132" s="1192"/>
      <c r="AD132" s="1192"/>
      <c r="AE132" s="1192"/>
      <c r="AF132" s="1192"/>
      <c r="AG132" s="1192"/>
      <c r="AH132" s="1192"/>
      <c r="AI132" s="1192"/>
      <c r="AJ132" s="1192"/>
      <c r="AK132" s="1192"/>
      <c r="AL132" s="1192"/>
      <c r="AM132" s="1192"/>
      <c r="AN132" s="1192"/>
      <c r="AO132" s="1192"/>
      <c r="AP132" s="1192"/>
      <c r="AQ132" s="1192"/>
      <c r="AR132" s="1192"/>
      <c r="AS132" s="1192"/>
      <c r="AT132" s="1192"/>
      <c r="AU132" s="1192"/>
      <c r="AV132" s="1192"/>
      <c r="AW132" s="1192"/>
      <c r="AX132" s="1192"/>
      <c r="AY132" s="1192"/>
      <c r="AZ132" s="1192"/>
    </row>
    <row r="133" spans="1:52" ht="12.75">
      <c r="A133" s="1192"/>
      <c r="B133" s="1192"/>
      <c r="C133" s="1192"/>
      <c r="D133" s="1192"/>
      <c r="E133" s="1192"/>
      <c r="F133" s="1192"/>
      <c r="G133" s="1192"/>
      <c r="H133" s="1253"/>
      <c r="I133" s="1253"/>
      <c r="J133" s="1253"/>
      <c r="K133" s="1253"/>
      <c r="L133" s="1253"/>
      <c r="M133" s="1253"/>
      <c r="N133" s="1253"/>
      <c r="O133" s="1253"/>
      <c r="P133" s="1253"/>
      <c r="Q133" s="1253"/>
      <c r="R133" s="1253"/>
      <c r="S133" s="1253"/>
      <c r="T133" s="1253"/>
      <c r="U133" s="1253"/>
      <c r="V133" s="1253"/>
      <c r="W133" s="1253"/>
      <c r="X133" s="1253"/>
      <c r="Y133" s="1253"/>
      <c r="Z133" s="1192"/>
      <c r="AA133" s="1192"/>
      <c r="AB133" s="1192"/>
      <c r="AC133" s="1192"/>
      <c r="AD133" s="1192"/>
      <c r="AE133" s="1192"/>
      <c r="AF133" s="1192"/>
      <c r="AG133" s="1192"/>
      <c r="AH133" s="1192"/>
      <c r="AI133" s="1192"/>
      <c r="AJ133" s="1192"/>
      <c r="AK133" s="1192"/>
      <c r="AL133" s="1192"/>
      <c r="AM133" s="1192"/>
      <c r="AN133" s="1192"/>
      <c r="AO133" s="1192"/>
      <c r="AP133" s="1192"/>
      <c r="AQ133" s="1192"/>
      <c r="AR133" s="1192"/>
      <c r="AS133" s="1192"/>
      <c r="AT133" s="1192"/>
      <c r="AU133" s="1192"/>
      <c r="AV133" s="1192"/>
      <c r="AW133" s="1192"/>
      <c r="AX133" s="1192"/>
      <c r="AY133" s="1192"/>
      <c r="AZ133" s="1192"/>
    </row>
    <row r="134" spans="1:52" ht="12.75">
      <c r="A134" s="1192"/>
      <c r="B134" s="1192"/>
      <c r="C134" s="1192"/>
      <c r="D134" s="1192"/>
      <c r="E134" s="1192"/>
      <c r="F134" s="1192"/>
      <c r="G134" s="1192"/>
      <c r="H134" s="1253"/>
      <c r="I134" s="1253"/>
      <c r="J134" s="1253"/>
      <c r="K134" s="1253"/>
      <c r="L134" s="1253"/>
      <c r="M134" s="1253"/>
      <c r="N134" s="1253"/>
      <c r="O134" s="1253"/>
      <c r="P134" s="1253"/>
      <c r="Q134" s="1253"/>
      <c r="R134" s="1253"/>
      <c r="S134" s="1253"/>
      <c r="T134" s="1253"/>
      <c r="U134" s="1253"/>
      <c r="V134" s="1253"/>
      <c r="W134" s="1253"/>
      <c r="X134" s="1253"/>
      <c r="Y134" s="1253"/>
      <c r="Z134" s="1192"/>
      <c r="AA134" s="1192"/>
      <c r="AB134" s="1192"/>
      <c r="AC134" s="1192"/>
      <c r="AD134" s="1192"/>
      <c r="AE134" s="1192"/>
      <c r="AF134" s="1192"/>
      <c r="AG134" s="1192"/>
      <c r="AH134" s="1192"/>
      <c r="AI134" s="1192"/>
      <c r="AJ134" s="1192"/>
      <c r="AK134" s="1192"/>
      <c r="AL134" s="1192"/>
      <c r="AM134" s="1192"/>
      <c r="AN134" s="1192"/>
      <c r="AO134" s="1192"/>
      <c r="AP134" s="1192"/>
      <c r="AQ134" s="1192"/>
      <c r="AR134" s="1192"/>
      <c r="AS134" s="1192"/>
      <c r="AT134" s="1192"/>
      <c r="AU134" s="1192"/>
      <c r="AV134" s="1192"/>
      <c r="AW134" s="1192"/>
      <c r="AX134" s="1192"/>
      <c r="AY134" s="1192"/>
      <c r="AZ134" s="1192"/>
    </row>
    <row r="135" spans="1:52" ht="12.75">
      <c r="A135" s="1192"/>
      <c r="B135" s="1192"/>
      <c r="C135" s="1192"/>
      <c r="D135" s="1192"/>
      <c r="E135" s="1192"/>
      <c r="F135" s="1192"/>
      <c r="G135" s="1192"/>
      <c r="H135" s="1253"/>
      <c r="I135" s="1253"/>
      <c r="J135" s="1253"/>
      <c r="K135" s="1253"/>
      <c r="L135" s="1253"/>
      <c r="M135" s="1253"/>
      <c r="N135" s="1253"/>
      <c r="O135" s="1253"/>
      <c r="P135" s="1253"/>
      <c r="Q135" s="1253"/>
      <c r="R135" s="1253"/>
      <c r="S135" s="1253"/>
      <c r="T135" s="1253"/>
      <c r="U135" s="1253"/>
      <c r="V135" s="1253"/>
      <c r="W135" s="1253"/>
      <c r="X135" s="1253"/>
      <c r="Y135" s="1253"/>
      <c r="Z135" s="1192"/>
      <c r="AA135" s="1192"/>
      <c r="AB135" s="1192"/>
      <c r="AC135" s="1192"/>
      <c r="AD135" s="1192"/>
      <c r="AE135" s="1192"/>
      <c r="AF135" s="1192"/>
      <c r="AG135" s="1192"/>
      <c r="AH135" s="1192"/>
      <c r="AI135" s="1192"/>
      <c r="AJ135" s="1192"/>
      <c r="AK135" s="1192"/>
      <c r="AL135" s="1192"/>
      <c r="AM135" s="1192"/>
      <c r="AN135" s="1192"/>
      <c r="AO135" s="1192"/>
      <c r="AP135" s="1192"/>
      <c r="AQ135" s="1192"/>
      <c r="AR135" s="1192"/>
      <c r="AS135" s="1192"/>
      <c r="AT135" s="1192"/>
      <c r="AU135" s="1192"/>
      <c r="AV135" s="1192"/>
      <c r="AW135" s="1192"/>
      <c r="AX135" s="1192"/>
      <c r="AY135" s="1192"/>
      <c r="AZ135" s="1192"/>
    </row>
    <row r="136" spans="1:52" ht="12.75">
      <c r="A136" s="1192"/>
      <c r="B136" s="1192"/>
      <c r="C136" s="1192"/>
      <c r="D136" s="1192"/>
      <c r="E136" s="1192"/>
      <c r="F136" s="1192"/>
      <c r="G136" s="1192"/>
      <c r="H136" s="1253"/>
      <c r="I136" s="1253"/>
      <c r="J136" s="1253"/>
      <c r="K136" s="1253"/>
      <c r="L136" s="1253"/>
      <c r="M136" s="1253"/>
      <c r="N136" s="1253"/>
      <c r="O136" s="1253"/>
      <c r="P136" s="1253"/>
      <c r="Q136" s="1253"/>
      <c r="R136" s="1253"/>
      <c r="S136" s="1253"/>
      <c r="T136" s="1253"/>
      <c r="U136" s="1253"/>
      <c r="V136" s="1253"/>
      <c r="W136" s="1253"/>
      <c r="X136" s="1253"/>
      <c r="Y136" s="1253"/>
      <c r="Z136" s="1192"/>
      <c r="AA136" s="1192"/>
      <c r="AB136" s="1192"/>
      <c r="AC136" s="1192"/>
      <c r="AD136" s="1192"/>
      <c r="AE136" s="1192"/>
      <c r="AF136" s="1192"/>
      <c r="AG136" s="1192"/>
      <c r="AH136" s="1192"/>
      <c r="AI136" s="1192"/>
      <c r="AJ136" s="1192"/>
      <c r="AK136" s="1192"/>
      <c r="AL136" s="1192"/>
      <c r="AM136" s="1192"/>
      <c r="AN136" s="1192"/>
      <c r="AO136" s="1192"/>
      <c r="AP136" s="1192"/>
      <c r="AQ136" s="1192"/>
      <c r="AR136" s="1192"/>
      <c r="AS136" s="1192"/>
      <c r="AT136" s="1192"/>
      <c r="AU136" s="1192"/>
      <c r="AV136" s="1192"/>
      <c r="AW136" s="1192"/>
      <c r="AX136" s="1192"/>
      <c r="AY136" s="1192"/>
      <c r="AZ136" s="1192"/>
    </row>
    <row r="137" spans="1:52" ht="12.75">
      <c r="A137" s="1192"/>
      <c r="B137" s="1192"/>
      <c r="C137" s="1192"/>
      <c r="D137" s="1192"/>
      <c r="E137" s="1192"/>
      <c r="F137" s="1192"/>
      <c r="G137" s="1192"/>
      <c r="H137" s="1253"/>
      <c r="I137" s="1253"/>
      <c r="J137" s="1253"/>
      <c r="K137" s="1253"/>
      <c r="L137" s="1253"/>
      <c r="M137" s="1253"/>
      <c r="N137" s="1253"/>
      <c r="O137" s="1253"/>
      <c r="P137" s="1253"/>
      <c r="Q137" s="1253"/>
      <c r="R137" s="1253"/>
      <c r="S137" s="1253"/>
      <c r="T137" s="1253"/>
      <c r="U137" s="1253"/>
      <c r="V137" s="1253"/>
      <c r="W137" s="1253"/>
      <c r="X137" s="1253"/>
      <c r="Y137" s="1253"/>
      <c r="Z137" s="1192"/>
      <c r="AA137" s="1192"/>
      <c r="AB137" s="1192"/>
      <c r="AC137" s="1192"/>
      <c r="AD137" s="1192"/>
      <c r="AE137" s="1192"/>
      <c r="AF137" s="1192"/>
      <c r="AG137" s="1192"/>
      <c r="AH137" s="1192"/>
      <c r="AI137" s="1192"/>
      <c r="AJ137" s="1192"/>
      <c r="AK137" s="1192"/>
      <c r="AL137" s="1192"/>
      <c r="AM137" s="1192"/>
      <c r="AN137" s="1192"/>
      <c r="AO137" s="1192"/>
      <c r="AP137" s="1192"/>
      <c r="AQ137" s="1192"/>
      <c r="AR137" s="1192"/>
      <c r="AS137" s="1192"/>
      <c r="AT137" s="1192"/>
      <c r="AU137" s="1192"/>
      <c r="AV137" s="1192"/>
      <c r="AW137" s="1192"/>
      <c r="AX137" s="1192"/>
      <c r="AY137" s="1192"/>
      <c r="AZ137" s="1192"/>
    </row>
    <row r="138" spans="1:52" ht="12.75">
      <c r="A138" s="1192"/>
      <c r="B138" s="1192"/>
      <c r="C138" s="1192"/>
      <c r="D138" s="1192"/>
      <c r="E138" s="1192"/>
      <c r="F138" s="1192"/>
      <c r="G138" s="1192"/>
      <c r="H138" s="1253"/>
      <c r="I138" s="1253"/>
      <c r="J138" s="1253"/>
      <c r="K138" s="1253"/>
      <c r="L138" s="1253"/>
      <c r="M138" s="1253"/>
      <c r="N138" s="1253"/>
      <c r="O138" s="1253"/>
      <c r="P138" s="1253"/>
      <c r="Q138" s="1253"/>
      <c r="R138" s="1253"/>
      <c r="S138" s="1253"/>
      <c r="T138" s="1253"/>
      <c r="U138" s="1253"/>
      <c r="V138" s="1253"/>
      <c r="W138" s="1253"/>
      <c r="X138" s="1253"/>
      <c r="Y138" s="1253"/>
      <c r="Z138" s="1192"/>
      <c r="AA138" s="1192"/>
      <c r="AB138" s="1192"/>
      <c r="AC138" s="1192"/>
      <c r="AD138" s="1192"/>
      <c r="AE138" s="1192"/>
      <c r="AF138" s="1192"/>
      <c r="AG138" s="1192"/>
      <c r="AH138" s="1192"/>
      <c r="AI138" s="1192"/>
      <c r="AJ138" s="1192"/>
      <c r="AK138" s="1192"/>
      <c r="AL138" s="1192"/>
      <c r="AM138" s="1192"/>
      <c r="AN138" s="1192"/>
      <c r="AO138" s="1192"/>
      <c r="AP138" s="1192"/>
      <c r="AQ138" s="1192"/>
      <c r="AR138" s="1192"/>
      <c r="AS138" s="1192"/>
      <c r="AT138" s="1192"/>
      <c r="AU138" s="1192"/>
      <c r="AV138" s="1192"/>
      <c r="AW138" s="1192"/>
      <c r="AX138" s="1192"/>
      <c r="AY138" s="1192"/>
      <c r="AZ138" s="1192"/>
    </row>
    <row r="139" spans="1:52" ht="12.75">
      <c r="A139" s="1192"/>
      <c r="B139" s="1192"/>
      <c r="C139" s="1192"/>
      <c r="D139" s="1192"/>
      <c r="E139" s="1192"/>
      <c r="F139" s="1192"/>
      <c r="G139" s="1192"/>
      <c r="H139" s="1253"/>
      <c r="I139" s="1253"/>
      <c r="J139" s="1253"/>
      <c r="K139" s="1253"/>
      <c r="L139" s="1253"/>
      <c r="M139" s="1253"/>
      <c r="N139" s="1253"/>
      <c r="O139" s="1253"/>
      <c r="P139" s="1253"/>
      <c r="Q139" s="1253"/>
      <c r="R139" s="1253"/>
      <c r="S139" s="1253"/>
      <c r="T139" s="1253"/>
      <c r="U139" s="1253"/>
      <c r="V139" s="1253"/>
      <c r="W139" s="1253"/>
      <c r="X139" s="1253"/>
      <c r="Y139" s="1253"/>
      <c r="Z139" s="1192"/>
      <c r="AA139" s="1192"/>
      <c r="AB139" s="1192"/>
      <c r="AC139" s="1192"/>
      <c r="AD139" s="1192"/>
      <c r="AE139" s="1192"/>
      <c r="AF139" s="1192"/>
      <c r="AG139" s="1192"/>
      <c r="AH139" s="1192"/>
      <c r="AI139" s="1192"/>
      <c r="AJ139" s="1192"/>
      <c r="AK139" s="1192"/>
      <c r="AL139" s="1192"/>
      <c r="AM139" s="1192"/>
      <c r="AN139" s="1192"/>
      <c r="AO139" s="1192"/>
      <c r="AP139" s="1192"/>
      <c r="AQ139" s="1192"/>
      <c r="AR139" s="1192"/>
      <c r="AS139" s="1192"/>
      <c r="AT139" s="1192"/>
      <c r="AU139" s="1192"/>
      <c r="AV139" s="1192"/>
      <c r="AW139" s="1192"/>
      <c r="AX139" s="1192"/>
      <c r="AY139" s="1192"/>
      <c r="AZ139" s="1192"/>
    </row>
    <row r="140" spans="1:52" ht="12.75">
      <c r="A140" s="1192"/>
      <c r="B140" s="1192"/>
      <c r="C140" s="1192"/>
      <c r="D140" s="1192"/>
      <c r="E140" s="1192"/>
      <c r="F140" s="1192"/>
      <c r="G140" s="1192"/>
      <c r="H140" s="1253"/>
      <c r="I140" s="1253"/>
      <c r="J140" s="1253"/>
      <c r="K140" s="1253"/>
      <c r="L140" s="1253"/>
      <c r="M140" s="1253"/>
      <c r="N140" s="1253"/>
      <c r="O140" s="1253"/>
      <c r="P140" s="1253"/>
      <c r="Q140" s="1253"/>
      <c r="R140" s="1253"/>
      <c r="S140" s="1253"/>
      <c r="T140" s="1253"/>
      <c r="U140" s="1253"/>
      <c r="V140" s="1253"/>
      <c r="W140" s="1253"/>
      <c r="X140" s="1253"/>
      <c r="Y140" s="1253"/>
      <c r="Z140" s="1192"/>
      <c r="AA140" s="1192"/>
      <c r="AB140" s="1192"/>
      <c r="AC140" s="1192"/>
      <c r="AD140" s="1192"/>
      <c r="AE140" s="1192"/>
      <c r="AF140" s="1192"/>
      <c r="AG140" s="1192"/>
      <c r="AH140" s="1192"/>
      <c r="AI140" s="1192"/>
      <c r="AJ140" s="1192"/>
      <c r="AK140" s="1192"/>
      <c r="AL140" s="1192"/>
      <c r="AM140" s="1192"/>
      <c r="AN140" s="1192"/>
      <c r="AO140" s="1192"/>
      <c r="AP140" s="1192"/>
      <c r="AQ140" s="1192"/>
      <c r="AR140" s="1192"/>
      <c r="AS140" s="1192"/>
      <c r="AT140" s="1192"/>
      <c r="AU140" s="1192"/>
      <c r="AV140" s="1192"/>
      <c r="AW140" s="1192"/>
      <c r="AX140" s="1192"/>
      <c r="AY140" s="1192"/>
      <c r="AZ140" s="1192"/>
    </row>
    <row r="141" spans="1:52" ht="12.75">
      <c r="A141" s="1192"/>
      <c r="B141" s="1192"/>
      <c r="C141" s="1192"/>
      <c r="D141" s="1192"/>
      <c r="E141" s="1192"/>
      <c r="F141" s="1192"/>
      <c r="G141" s="1192"/>
      <c r="H141" s="1253"/>
      <c r="I141" s="1253"/>
      <c r="J141" s="1253"/>
      <c r="K141" s="1253"/>
      <c r="L141" s="1253"/>
      <c r="M141" s="1253"/>
      <c r="N141" s="1253"/>
      <c r="O141" s="1253"/>
      <c r="P141" s="1253"/>
      <c r="Q141" s="1253"/>
      <c r="R141" s="1253"/>
      <c r="S141" s="1253"/>
      <c r="T141" s="1253"/>
      <c r="U141" s="1253"/>
      <c r="V141" s="1253"/>
      <c r="W141" s="1253"/>
      <c r="X141" s="1253"/>
      <c r="Y141" s="1253"/>
      <c r="Z141" s="1192"/>
      <c r="AA141" s="1192"/>
      <c r="AB141" s="1192"/>
      <c r="AC141" s="1192"/>
      <c r="AD141" s="1192"/>
      <c r="AE141" s="1192"/>
      <c r="AF141" s="1192"/>
      <c r="AG141" s="1192"/>
      <c r="AH141" s="1192"/>
      <c r="AI141" s="1192"/>
      <c r="AJ141" s="1192"/>
      <c r="AK141" s="1192"/>
      <c r="AL141" s="1192"/>
      <c r="AM141" s="1192"/>
      <c r="AN141" s="1192"/>
      <c r="AO141" s="1192"/>
      <c r="AP141" s="1192"/>
      <c r="AQ141" s="1192"/>
      <c r="AR141" s="1192"/>
      <c r="AS141" s="1192"/>
      <c r="AT141" s="1192"/>
      <c r="AU141" s="1192"/>
      <c r="AV141" s="1192"/>
      <c r="AW141" s="1192"/>
      <c r="AX141" s="1192"/>
      <c r="AY141" s="1192"/>
      <c r="AZ141" s="1192"/>
    </row>
    <row r="142" spans="1:52" ht="12.75">
      <c r="A142" s="1192"/>
      <c r="B142" s="1192"/>
      <c r="C142" s="1192"/>
      <c r="D142" s="1192"/>
      <c r="E142" s="1192"/>
      <c r="F142" s="1192"/>
      <c r="G142" s="1192"/>
      <c r="H142" s="1253"/>
      <c r="I142" s="1253"/>
      <c r="J142" s="1253"/>
      <c r="K142" s="1253"/>
      <c r="L142" s="1253"/>
      <c r="M142" s="1253"/>
      <c r="N142" s="1253"/>
      <c r="O142" s="1253"/>
      <c r="P142" s="1253"/>
      <c r="Q142" s="1253"/>
      <c r="R142" s="1253"/>
      <c r="S142" s="1253"/>
      <c r="T142" s="1253"/>
      <c r="U142" s="1253"/>
      <c r="V142" s="1253"/>
      <c r="W142" s="1253"/>
      <c r="X142" s="1253"/>
      <c r="Y142" s="1253"/>
      <c r="Z142" s="1192"/>
      <c r="AA142" s="1192"/>
      <c r="AB142" s="1192"/>
      <c r="AC142" s="1192"/>
      <c r="AD142" s="1192"/>
      <c r="AE142" s="1192"/>
      <c r="AF142" s="1192"/>
      <c r="AG142" s="1192"/>
      <c r="AH142" s="1192"/>
      <c r="AI142" s="1192"/>
      <c r="AJ142" s="1192"/>
      <c r="AK142" s="1192"/>
      <c r="AL142" s="1192"/>
      <c r="AM142" s="1192"/>
      <c r="AN142" s="1192"/>
      <c r="AO142" s="1192"/>
      <c r="AP142" s="1192"/>
      <c r="AQ142" s="1192"/>
      <c r="AR142" s="1192"/>
      <c r="AS142" s="1192"/>
      <c r="AT142" s="1192"/>
      <c r="AU142" s="1192"/>
      <c r="AV142" s="1192"/>
      <c r="AW142" s="1192"/>
      <c r="AX142" s="1192"/>
      <c r="AY142" s="1192"/>
      <c r="AZ142" s="1192"/>
    </row>
    <row r="143" spans="1:52" ht="12.75">
      <c r="A143" s="1192"/>
      <c r="B143" s="1192"/>
      <c r="C143" s="1192"/>
      <c r="D143" s="1192"/>
      <c r="E143" s="1192"/>
      <c r="F143" s="1192"/>
      <c r="G143" s="1192"/>
      <c r="H143" s="1253"/>
      <c r="I143" s="1253"/>
      <c r="J143" s="1253"/>
      <c r="K143" s="1253"/>
      <c r="L143" s="1253"/>
      <c r="M143" s="1253"/>
      <c r="N143" s="1253"/>
      <c r="O143" s="1253"/>
      <c r="P143" s="1253"/>
      <c r="Q143" s="1253"/>
      <c r="R143" s="1253"/>
      <c r="S143" s="1253"/>
      <c r="T143" s="1253"/>
      <c r="U143" s="1253"/>
      <c r="V143" s="1253"/>
      <c r="W143" s="1253"/>
      <c r="X143" s="1253"/>
      <c r="Y143" s="1253"/>
      <c r="Z143" s="1192"/>
      <c r="AA143" s="1192"/>
      <c r="AB143" s="1192"/>
      <c r="AC143" s="1192"/>
      <c r="AD143" s="1192"/>
      <c r="AE143" s="1192"/>
      <c r="AF143" s="1192"/>
      <c r="AG143" s="1192"/>
      <c r="AH143" s="1192"/>
      <c r="AI143" s="1192"/>
      <c r="AJ143" s="1192"/>
      <c r="AK143" s="1192"/>
      <c r="AL143" s="1192"/>
      <c r="AM143" s="1192"/>
      <c r="AN143" s="1192"/>
      <c r="AO143" s="1192"/>
      <c r="AP143" s="1192"/>
      <c r="AQ143" s="1192"/>
      <c r="AR143" s="1192"/>
      <c r="AS143" s="1192"/>
      <c r="AT143" s="1192"/>
      <c r="AU143" s="1192"/>
      <c r="AV143" s="1192"/>
      <c r="AW143" s="1192"/>
      <c r="AX143" s="1192"/>
      <c r="AY143" s="1192"/>
      <c r="AZ143" s="1192"/>
    </row>
    <row r="144" spans="1:52" ht="12.75">
      <c r="A144" s="1192"/>
      <c r="B144" s="1192"/>
      <c r="C144" s="1192"/>
      <c r="D144" s="1192"/>
      <c r="E144" s="1192"/>
      <c r="F144" s="1192"/>
      <c r="G144" s="1192"/>
      <c r="H144" s="1253"/>
      <c r="I144" s="1253"/>
      <c r="J144" s="1253"/>
      <c r="K144" s="1253"/>
      <c r="L144" s="1253"/>
      <c r="M144" s="1253"/>
      <c r="N144" s="1253"/>
      <c r="O144" s="1253"/>
      <c r="P144" s="1253"/>
      <c r="Q144" s="1253"/>
      <c r="R144" s="1253"/>
      <c r="S144" s="1253"/>
      <c r="T144" s="1253"/>
      <c r="U144" s="1253"/>
      <c r="V144" s="1253"/>
      <c r="W144" s="1253"/>
      <c r="X144" s="1253"/>
      <c r="Y144" s="1253"/>
      <c r="Z144" s="1192"/>
      <c r="AA144" s="1192"/>
      <c r="AB144" s="1192"/>
      <c r="AC144" s="1192"/>
      <c r="AD144" s="1192"/>
      <c r="AE144" s="1192"/>
      <c r="AF144" s="1192"/>
      <c r="AG144" s="1192"/>
      <c r="AH144" s="1192"/>
      <c r="AI144" s="1192"/>
      <c r="AJ144" s="1192"/>
      <c r="AK144" s="1192"/>
      <c r="AL144" s="1192"/>
      <c r="AM144" s="1192"/>
      <c r="AN144" s="1192"/>
      <c r="AO144" s="1192"/>
      <c r="AP144" s="1192"/>
      <c r="AQ144" s="1192"/>
      <c r="AR144" s="1192"/>
      <c r="AS144" s="1192"/>
      <c r="AT144" s="1192"/>
      <c r="AU144" s="1192"/>
      <c r="AV144" s="1192"/>
      <c r="AW144" s="1192"/>
      <c r="AX144" s="1192"/>
      <c r="AY144" s="1192"/>
      <c r="AZ144" s="1192"/>
    </row>
    <row r="145" spans="1:52" ht="12.75">
      <c r="A145" s="1192"/>
      <c r="B145" s="1192"/>
      <c r="C145" s="1192"/>
      <c r="D145" s="1192"/>
      <c r="E145" s="1192"/>
      <c r="F145" s="1192"/>
      <c r="G145" s="1192"/>
      <c r="H145" s="1253"/>
      <c r="I145" s="1253"/>
      <c r="J145" s="1253"/>
      <c r="K145" s="1253"/>
      <c r="L145" s="1253"/>
      <c r="M145" s="1253"/>
      <c r="N145" s="1253"/>
      <c r="O145" s="1253"/>
      <c r="P145" s="1253"/>
      <c r="Q145" s="1253"/>
      <c r="R145" s="1253"/>
      <c r="S145" s="1253"/>
      <c r="T145" s="1253"/>
      <c r="U145" s="1253"/>
      <c r="V145" s="1253"/>
      <c r="W145" s="1253"/>
      <c r="X145" s="1253"/>
      <c r="Y145" s="1253"/>
      <c r="Z145" s="1192"/>
      <c r="AA145" s="1192"/>
      <c r="AB145" s="1192"/>
      <c r="AC145" s="1192"/>
      <c r="AD145" s="1192"/>
      <c r="AE145" s="1192"/>
      <c r="AF145" s="1192"/>
      <c r="AG145" s="1192"/>
      <c r="AH145" s="1192"/>
      <c r="AI145" s="1192"/>
      <c r="AJ145" s="1192"/>
      <c r="AK145" s="1192"/>
      <c r="AL145" s="1192"/>
      <c r="AM145" s="1192"/>
      <c r="AN145" s="1192"/>
      <c r="AO145" s="1192"/>
      <c r="AP145" s="1192"/>
      <c r="AQ145" s="1192"/>
      <c r="AR145" s="1192"/>
      <c r="AS145" s="1192"/>
      <c r="AT145" s="1192"/>
      <c r="AU145" s="1192"/>
      <c r="AV145" s="1192"/>
      <c r="AW145" s="1192"/>
      <c r="AX145" s="1192"/>
      <c r="AY145" s="1192"/>
      <c r="AZ145" s="1192"/>
    </row>
    <row r="146" spans="1:52" ht="12.75">
      <c r="A146" s="1192"/>
      <c r="B146" s="1192"/>
      <c r="C146" s="1192"/>
      <c r="D146" s="1192"/>
      <c r="E146" s="1192"/>
      <c r="F146" s="1192"/>
      <c r="G146" s="1192"/>
      <c r="H146" s="1253"/>
      <c r="I146" s="1253"/>
      <c r="J146" s="1253"/>
      <c r="K146" s="1253"/>
      <c r="L146" s="1253"/>
      <c r="M146" s="1253"/>
      <c r="N146" s="1253"/>
      <c r="O146" s="1253"/>
      <c r="P146" s="1253"/>
      <c r="Q146" s="1253"/>
      <c r="R146" s="1253"/>
      <c r="S146" s="1253"/>
      <c r="T146" s="1253"/>
      <c r="U146" s="1253"/>
      <c r="V146" s="1253"/>
      <c r="W146" s="1253"/>
      <c r="X146" s="1253"/>
      <c r="Y146" s="1253"/>
      <c r="Z146" s="1192"/>
      <c r="AA146" s="1192"/>
      <c r="AB146" s="1192"/>
      <c r="AC146" s="1192"/>
      <c r="AD146" s="1192"/>
      <c r="AE146" s="1192"/>
      <c r="AF146" s="1192"/>
      <c r="AG146" s="1192"/>
      <c r="AH146" s="1192"/>
      <c r="AI146" s="1192"/>
      <c r="AJ146" s="1192"/>
      <c r="AK146" s="1192"/>
      <c r="AL146" s="1192"/>
      <c r="AM146" s="1192"/>
      <c r="AN146" s="1192"/>
      <c r="AO146" s="1192"/>
      <c r="AP146" s="1192"/>
      <c r="AQ146" s="1192"/>
      <c r="AR146" s="1192"/>
      <c r="AS146" s="1192"/>
      <c r="AT146" s="1192"/>
      <c r="AU146" s="1192"/>
      <c r="AV146" s="1192"/>
      <c r="AW146" s="1192"/>
      <c r="AX146" s="1192"/>
      <c r="AY146" s="1192"/>
      <c r="AZ146" s="1192"/>
    </row>
    <row r="147" spans="1:52" ht="12.75">
      <c r="A147" s="1192"/>
      <c r="B147" s="1192"/>
      <c r="C147" s="1192"/>
      <c r="D147" s="1192"/>
      <c r="E147" s="1192"/>
      <c r="F147" s="1192"/>
      <c r="G147" s="1192"/>
      <c r="H147" s="1253"/>
      <c r="I147" s="1253"/>
      <c r="J147" s="1253"/>
      <c r="K147" s="1253"/>
      <c r="L147" s="1253"/>
      <c r="M147" s="1253"/>
      <c r="N147" s="1253"/>
      <c r="O147" s="1253"/>
      <c r="P147" s="1253"/>
      <c r="Q147" s="1253"/>
      <c r="R147" s="1253"/>
      <c r="S147" s="1253"/>
      <c r="T147" s="1253"/>
      <c r="U147" s="1253"/>
      <c r="V147" s="1253"/>
      <c r="W147" s="1253"/>
      <c r="X147" s="1253"/>
      <c r="Y147" s="1253"/>
      <c r="Z147" s="1192"/>
      <c r="AA147" s="1192"/>
      <c r="AB147" s="1192"/>
      <c r="AC147" s="1192"/>
      <c r="AD147" s="1192"/>
      <c r="AE147" s="1192"/>
      <c r="AF147" s="1192"/>
      <c r="AG147" s="1192"/>
      <c r="AH147" s="1192"/>
      <c r="AI147" s="1192"/>
      <c r="AJ147" s="1192"/>
      <c r="AK147" s="1192"/>
      <c r="AL147" s="1192"/>
      <c r="AM147" s="1192"/>
      <c r="AN147" s="1192"/>
      <c r="AO147" s="1192"/>
      <c r="AP147" s="1192"/>
      <c r="AQ147" s="1192"/>
      <c r="AR147" s="1192"/>
      <c r="AS147" s="1192"/>
      <c r="AT147" s="1192"/>
      <c r="AU147" s="1192"/>
      <c r="AV147" s="1192"/>
      <c r="AW147" s="1192"/>
      <c r="AX147" s="1192"/>
      <c r="AY147" s="1192"/>
      <c r="AZ147" s="1192"/>
    </row>
    <row r="148" spans="1:52" ht="12.75">
      <c r="A148" s="1192"/>
      <c r="B148" s="1192"/>
      <c r="C148" s="1192"/>
      <c r="D148" s="1192"/>
      <c r="E148" s="1192"/>
      <c r="F148" s="1192"/>
      <c r="G148" s="1192"/>
      <c r="H148" s="1253"/>
      <c r="I148" s="1253"/>
      <c r="J148" s="1253"/>
      <c r="K148" s="1253"/>
      <c r="L148" s="1253"/>
      <c r="M148" s="1253"/>
      <c r="N148" s="1253"/>
      <c r="O148" s="1253"/>
      <c r="P148" s="1253"/>
      <c r="Q148" s="1253"/>
      <c r="R148" s="1253"/>
      <c r="S148" s="1253"/>
      <c r="T148" s="1253"/>
      <c r="U148" s="1253"/>
      <c r="V148" s="1253"/>
      <c r="W148" s="1253"/>
      <c r="X148" s="1253"/>
      <c r="Y148" s="1253"/>
      <c r="Z148" s="1192"/>
      <c r="AA148" s="1192"/>
      <c r="AB148" s="1192"/>
      <c r="AC148" s="1192"/>
      <c r="AD148" s="1192"/>
      <c r="AE148" s="1192"/>
      <c r="AF148" s="1192"/>
      <c r="AG148" s="1192"/>
      <c r="AH148" s="1192"/>
      <c r="AI148" s="1192"/>
      <c r="AJ148" s="1192"/>
      <c r="AK148" s="1192"/>
      <c r="AL148" s="1192"/>
      <c r="AM148" s="1192"/>
      <c r="AN148" s="1192"/>
      <c r="AO148" s="1192"/>
      <c r="AP148" s="1192"/>
      <c r="AQ148" s="1192"/>
      <c r="AR148" s="1192"/>
      <c r="AS148" s="1192"/>
      <c r="AT148" s="1192"/>
      <c r="AU148" s="1192"/>
      <c r="AV148" s="1192"/>
      <c r="AW148" s="1192"/>
      <c r="AX148" s="1192"/>
      <c r="AY148" s="1192"/>
      <c r="AZ148" s="1192"/>
    </row>
    <row r="149" spans="1:52" ht="12.75">
      <c r="A149" s="1192"/>
      <c r="B149" s="1192"/>
      <c r="C149" s="1192"/>
      <c r="D149" s="1192"/>
      <c r="E149" s="1192"/>
      <c r="F149" s="1192"/>
      <c r="G149" s="1192"/>
      <c r="H149" s="1253"/>
      <c r="I149" s="1253"/>
      <c r="J149" s="1253"/>
      <c r="K149" s="1253"/>
      <c r="L149" s="1253"/>
      <c r="M149" s="1253"/>
      <c r="N149" s="1253"/>
      <c r="O149" s="1253"/>
      <c r="P149" s="1253"/>
      <c r="Q149" s="1253"/>
      <c r="R149" s="1253"/>
      <c r="S149" s="1253"/>
      <c r="T149" s="1253"/>
      <c r="U149" s="1253"/>
      <c r="V149" s="1253"/>
      <c r="W149" s="1253"/>
      <c r="X149" s="1253"/>
      <c r="Y149" s="1253"/>
      <c r="Z149" s="1192"/>
      <c r="AA149" s="1192"/>
      <c r="AB149" s="1192"/>
      <c r="AC149" s="1192"/>
      <c r="AD149" s="1192"/>
      <c r="AE149" s="1192"/>
      <c r="AF149" s="1192"/>
      <c r="AG149" s="1192"/>
      <c r="AH149" s="1192"/>
      <c r="AI149" s="1192"/>
      <c r="AJ149" s="1192"/>
      <c r="AK149" s="1192"/>
      <c r="AL149" s="1192"/>
      <c r="AM149" s="1192"/>
      <c r="AN149" s="1192"/>
      <c r="AO149" s="1192"/>
      <c r="AP149" s="1192"/>
      <c r="AQ149" s="1192"/>
      <c r="AR149" s="1192"/>
      <c r="AS149" s="1192"/>
      <c r="AT149" s="1192"/>
      <c r="AU149" s="1192"/>
      <c r="AV149" s="1192"/>
      <c r="AW149" s="1192"/>
      <c r="AX149" s="1192"/>
      <c r="AY149" s="1192"/>
      <c r="AZ149" s="1192"/>
    </row>
    <row r="150" spans="1:52" ht="12.75">
      <c r="A150" s="1192"/>
      <c r="B150" s="1192"/>
      <c r="C150" s="1192"/>
      <c r="D150" s="1192"/>
      <c r="E150" s="1192"/>
      <c r="F150" s="1192"/>
      <c r="G150" s="1192"/>
      <c r="H150" s="1253"/>
      <c r="I150" s="1253"/>
      <c r="J150" s="1253"/>
      <c r="K150" s="1253"/>
      <c r="L150" s="1253"/>
      <c r="M150" s="1253"/>
      <c r="N150" s="1253"/>
      <c r="O150" s="1253"/>
      <c r="P150" s="1253"/>
      <c r="Q150" s="1253"/>
      <c r="R150" s="1253"/>
      <c r="S150" s="1253"/>
      <c r="T150" s="1253"/>
      <c r="U150" s="1253"/>
      <c r="V150" s="1253"/>
      <c r="W150" s="1253"/>
      <c r="X150" s="1253"/>
      <c r="Y150" s="1253"/>
      <c r="Z150" s="1192"/>
      <c r="AA150" s="1192"/>
      <c r="AB150" s="1192"/>
      <c r="AC150" s="1192"/>
      <c r="AD150" s="1192"/>
      <c r="AE150" s="1192"/>
      <c r="AF150" s="1192"/>
      <c r="AG150" s="1192"/>
      <c r="AH150" s="1192"/>
      <c r="AI150" s="1192"/>
      <c r="AJ150" s="1192"/>
      <c r="AK150" s="1192"/>
      <c r="AL150" s="1192"/>
      <c r="AM150" s="1192"/>
      <c r="AN150" s="1192"/>
      <c r="AO150" s="1192"/>
      <c r="AP150" s="1192"/>
      <c r="AQ150" s="1192"/>
      <c r="AR150" s="1192"/>
      <c r="AS150" s="1192"/>
      <c r="AT150" s="1192"/>
      <c r="AU150" s="1192"/>
      <c r="AV150" s="1192"/>
      <c r="AW150" s="1192"/>
      <c r="AX150" s="1192"/>
      <c r="AY150" s="1192"/>
      <c r="AZ150" s="1192"/>
    </row>
    <row r="151" spans="1:52" ht="12.75">
      <c r="A151" s="1192"/>
      <c r="B151" s="1192"/>
      <c r="C151" s="1192"/>
      <c r="D151" s="1192"/>
      <c r="E151" s="1192"/>
      <c r="F151" s="1192"/>
      <c r="G151" s="1192"/>
      <c r="H151" s="1253"/>
      <c r="I151" s="1253"/>
      <c r="J151" s="1253"/>
      <c r="K151" s="1253"/>
      <c r="L151" s="1253"/>
      <c r="M151" s="1253"/>
      <c r="N151" s="1253"/>
      <c r="O151" s="1253"/>
      <c r="P151" s="1253"/>
      <c r="Q151" s="1253"/>
      <c r="R151" s="1253"/>
      <c r="S151" s="1253"/>
      <c r="T151" s="1253"/>
      <c r="U151" s="1253"/>
      <c r="V151" s="1253"/>
      <c r="W151" s="1253"/>
      <c r="X151" s="1253"/>
      <c r="Y151" s="1253"/>
      <c r="Z151" s="1192"/>
      <c r="AA151" s="1192"/>
      <c r="AB151" s="1192"/>
      <c r="AC151" s="1192"/>
      <c r="AD151" s="1192"/>
      <c r="AE151" s="1192"/>
      <c r="AF151" s="1192"/>
      <c r="AG151" s="1192"/>
      <c r="AH151" s="1192"/>
      <c r="AI151" s="1192"/>
      <c r="AJ151" s="1192"/>
      <c r="AK151" s="1192"/>
      <c r="AL151" s="1192"/>
      <c r="AM151" s="1192"/>
      <c r="AN151" s="1192"/>
      <c r="AO151" s="1192"/>
      <c r="AP151" s="1192"/>
      <c r="AQ151" s="1192"/>
      <c r="AR151" s="1192"/>
      <c r="AS151" s="1192"/>
      <c r="AT151" s="1192"/>
      <c r="AU151" s="1192"/>
      <c r="AV151" s="1192"/>
      <c r="AW151" s="1192"/>
      <c r="AX151" s="1192"/>
      <c r="AY151" s="1192"/>
      <c r="AZ151" s="1192"/>
    </row>
    <row r="152" spans="1:52" ht="12.75">
      <c r="A152" s="1192"/>
      <c r="B152" s="1192"/>
      <c r="C152" s="1192"/>
      <c r="D152" s="1192"/>
      <c r="E152" s="1192"/>
      <c r="F152" s="1192"/>
      <c r="G152" s="1192"/>
      <c r="H152" s="1253"/>
      <c r="I152" s="1253"/>
      <c r="J152" s="1253"/>
      <c r="K152" s="1253"/>
      <c r="L152" s="1253"/>
      <c r="M152" s="1253"/>
      <c r="N152" s="1253"/>
      <c r="O152" s="1253"/>
      <c r="P152" s="1253"/>
      <c r="Q152" s="1253"/>
      <c r="R152" s="1253"/>
      <c r="S152" s="1253"/>
      <c r="T152" s="1253"/>
      <c r="U152" s="1253"/>
      <c r="V152" s="1253"/>
      <c r="W152" s="1253"/>
      <c r="X152" s="1253"/>
      <c r="Y152" s="1253"/>
      <c r="Z152" s="1192"/>
      <c r="AA152" s="1192"/>
      <c r="AB152" s="1192"/>
      <c r="AC152" s="1192"/>
      <c r="AD152" s="1192"/>
      <c r="AE152" s="1192"/>
      <c r="AF152" s="1192"/>
      <c r="AG152" s="1192"/>
      <c r="AH152" s="1192"/>
      <c r="AI152" s="1192"/>
      <c r="AJ152" s="1192"/>
      <c r="AK152" s="1192"/>
      <c r="AL152" s="1192"/>
      <c r="AM152" s="1192"/>
      <c r="AN152" s="1192"/>
      <c r="AO152" s="1192"/>
      <c r="AP152" s="1192"/>
      <c r="AQ152" s="1192"/>
      <c r="AR152" s="1192"/>
      <c r="AS152" s="1192"/>
      <c r="AT152" s="1192"/>
      <c r="AU152" s="1192"/>
      <c r="AV152" s="1192"/>
      <c r="AW152" s="1192"/>
      <c r="AX152" s="1192"/>
      <c r="AY152" s="1192"/>
      <c r="AZ152" s="1192"/>
    </row>
    <row r="153" spans="1:52" ht="12.75">
      <c r="A153" s="1192"/>
      <c r="B153" s="1192"/>
      <c r="C153" s="1192"/>
      <c r="D153" s="1192"/>
      <c r="E153" s="1192"/>
      <c r="F153" s="1192"/>
      <c r="G153" s="1192"/>
      <c r="H153" s="1253"/>
      <c r="I153" s="1253"/>
      <c r="J153" s="1253"/>
      <c r="K153" s="1253"/>
      <c r="L153" s="1253"/>
      <c r="M153" s="1253"/>
      <c r="N153" s="1253"/>
      <c r="O153" s="1253"/>
      <c r="P153" s="1253"/>
      <c r="Q153" s="1253"/>
      <c r="R153" s="1253"/>
      <c r="S153" s="1253"/>
      <c r="T153" s="1253"/>
      <c r="U153" s="1253"/>
      <c r="V153" s="1253"/>
      <c r="W153" s="1253"/>
      <c r="X153" s="1253"/>
      <c r="Y153" s="1253"/>
      <c r="Z153" s="1192"/>
      <c r="AA153" s="1192"/>
      <c r="AB153" s="1192"/>
      <c r="AC153" s="1192"/>
      <c r="AD153" s="1192"/>
      <c r="AE153" s="1192"/>
      <c r="AF153" s="1192"/>
      <c r="AG153" s="1192"/>
      <c r="AH153" s="1192"/>
      <c r="AI153" s="1192"/>
      <c r="AJ153" s="1192"/>
      <c r="AK153" s="1192"/>
      <c r="AL153" s="1192"/>
      <c r="AM153" s="1192"/>
      <c r="AN153" s="1192"/>
      <c r="AO153" s="1192"/>
      <c r="AP153" s="1192"/>
      <c r="AQ153" s="1192"/>
      <c r="AR153" s="1192"/>
      <c r="AS153" s="1192"/>
      <c r="AT153" s="1192"/>
      <c r="AU153" s="1192"/>
      <c r="AV153" s="1192"/>
      <c r="AW153" s="1192"/>
      <c r="AX153" s="1192"/>
      <c r="AY153" s="1192"/>
      <c r="AZ153" s="1192"/>
    </row>
    <row r="154" spans="1:52" ht="12.75">
      <c r="A154" s="1192"/>
      <c r="B154" s="1192"/>
      <c r="C154" s="1192"/>
      <c r="D154" s="1192"/>
      <c r="E154" s="1192"/>
      <c r="F154" s="1192"/>
      <c r="G154" s="1192"/>
      <c r="H154" s="1253"/>
      <c r="I154" s="1253"/>
      <c r="J154" s="1253"/>
      <c r="K154" s="1253"/>
      <c r="L154" s="1253"/>
      <c r="M154" s="1253"/>
      <c r="N154" s="1253"/>
      <c r="O154" s="1253"/>
      <c r="P154" s="1253"/>
      <c r="Q154" s="1253"/>
      <c r="R154" s="1253"/>
      <c r="S154" s="1253"/>
      <c r="T154" s="1253"/>
      <c r="U154" s="1253"/>
      <c r="V154" s="1253"/>
      <c r="W154" s="1253"/>
      <c r="X154" s="1253"/>
      <c r="Y154" s="1253"/>
      <c r="Z154" s="1192"/>
      <c r="AA154" s="1192"/>
      <c r="AB154" s="1192"/>
      <c r="AC154" s="1192"/>
      <c r="AD154" s="1192"/>
      <c r="AE154" s="1192"/>
      <c r="AF154" s="1192"/>
      <c r="AG154" s="1192"/>
      <c r="AH154" s="1192"/>
      <c r="AI154" s="1192"/>
      <c r="AJ154" s="1192"/>
      <c r="AK154" s="1192"/>
      <c r="AL154" s="1192"/>
      <c r="AM154" s="1192"/>
      <c r="AN154" s="1192"/>
      <c r="AO154" s="1192"/>
      <c r="AP154" s="1192"/>
      <c r="AQ154" s="1192"/>
      <c r="AR154" s="1192"/>
      <c r="AS154" s="1192"/>
      <c r="AT154" s="1192"/>
      <c r="AU154" s="1192"/>
      <c r="AV154" s="1192"/>
      <c r="AW154" s="1192"/>
      <c r="AX154" s="1192"/>
      <c r="AY154" s="1192"/>
      <c r="AZ154" s="1192"/>
    </row>
    <row r="155" spans="1:52" ht="12.75">
      <c r="A155" s="1192"/>
      <c r="B155" s="1192"/>
      <c r="C155" s="1192"/>
      <c r="D155" s="1192"/>
      <c r="E155" s="1192"/>
      <c r="F155" s="1192"/>
      <c r="G155" s="1192"/>
      <c r="H155" s="1253"/>
      <c r="I155" s="1253"/>
      <c r="J155" s="1253"/>
      <c r="K155" s="1253"/>
      <c r="L155" s="1253"/>
      <c r="M155" s="1253"/>
      <c r="N155" s="1253"/>
      <c r="O155" s="1253"/>
      <c r="P155" s="1253"/>
      <c r="Q155" s="1253"/>
      <c r="R155" s="1253"/>
      <c r="S155" s="1253"/>
      <c r="T155" s="1253"/>
      <c r="U155" s="1253"/>
      <c r="V155" s="1253"/>
      <c r="W155" s="1253"/>
      <c r="X155" s="1253"/>
      <c r="Y155" s="1253"/>
      <c r="Z155" s="1192"/>
      <c r="AA155" s="1192"/>
      <c r="AB155" s="1192"/>
      <c r="AC155" s="1192"/>
      <c r="AD155" s="1192"/>
      <c r="AE155" s="1192"/>
      <c r="AF155" s="1192"/>
      <c r="AG155" s="1192"/>
      <c r="AH155" s="1192"/>
      <c r="AI155" s="1192"/>
      <c r="AJ155" s="1192"/>
      <c r="AK155" s="1192"/>
      <c r="AL155" s="1192"/>
      <c r="AM155" s="1192"/>
      <c r="AN155" s="1192"/>
      <c r="AO155" s="1192"/>
      <c r="AP155" s="1192"/>
      <c r="AQ155" s="1192"/>
      <c r="AR155" s="1192"/>
      <c r="AS155" s="1192"/>
      <c r="AT155" s="1192"/>
      <c r="AU155" s="1192"/>
      <c r="AV155" s="1192"/>
      <c r="AW155" s="1192"/>
      <c r="AX155" s="1192"/>
      <c r="AY155" s="1192"/>
      <c r="AZ155" s="1192"/>
    </row>
    <row r="156" spans="1:52" ht="12.75">
      <c r="A156" s="1192"/>
      <c r="B156" s="1192"/>
      <c r="C156" s="1192"/>
      <c r="D156" s="1192"/>
      <c r="E156" s="1192"/>
      <c r="F156" s="1192"/>
      <c r="G156" s="1192"/>
      <c r="H156" s="1253"/>
      <c r="I156" s="1253"/>
      <c r="J156" s="1253"/>
      <c r="K156" s="1253"/>
      <c r="L156" s="1253"/>
      <c r="M156" s="1253"/>
      <c r="N156" s="1253"/>
      <c r="O156" s="1253"/>
      <c r="P156" s="1253"/>
      <c r="Q156" s="1253"/>
      <c r="R156" s="1253"/>
      <c r="S156" s="1253"/>
      <c r="T156" s="1253"/>
      <c r="U156" s="1253"/>
      <c r="V156" s="1253"/>
      <c r="W156" s="1253"/>
      <c r="X156" s="1253"/>
      <c r="Y156" s="1253"/>
      <c r="Z156" s="1192"/>
      <c r="AA156" s="1192"/>
      <c r="AB156" s="1192"/>
      <c r="AC156" s="1192"/>
      <c r="AD156" s="1192"/>
      <c r="AE156" s="1192"/>
      <c r="AF156" s="1192"/>
      <c r="AG156" s="1192"/>
      <c r="AH156" s="1192"/>
      <c r="AI156" s="1192"/>
      <c r="AJ156" s="1192"/>
      <c r="AK156" s="1192"/>
      <c r="AL156" s="1192"/>
      <c r="AM156" s="1192"/>
      <c r="AN156" s="1192"/>
      <c r="AO156" s="1192"/>
      <c r="AP156" s="1192"/>
      <c r="AQ156" s="1192"/>
      <c r="AR156" s="1192"/>
      <c r="AS156" s="1192"/>
      <c r="AT156" s="1192"/>
      <c r="AU156" s="1192"/>
      <c r="AV156" s="1192"/>
      <c r="AW156" s="1192"/>
      <c r="AX156" s="1192"/>
      <c r="AY156" s="1192"/>
      <c r="AZ156" s="1192"/>
    </row>
    <row r="157" spans="1:52" ht="12.75">
      <c r="A157" s="1192"/>
      <c r="B157" s="1192"/>
      <c r="C157" s="1192"/>
      <c r="D157" s="1192"/>
      <c r="E157" s="1192"/>
      <c r="F157" s="1192"/>
      <c r="G157" s="1192"/>
      <c r="H157" s="1253"/>
      <c r="I157" s="1253"/>
      <c r="J157" s="1253"/>
      <c r="K157" s="1253"/>
      <c r="L157" s="1253"/>
      <c r="M157" s="1253"/>
      <c r="N157" s="1253"/>
      <c r="O157" s="1253"/>
      <c r="P157" s="1253"/>
      <c r="Q157" s="1253"/>
      <c r="R157" s="1253"/>
      <c r="S157" s="1253"/>
      <c r="T157" s="1253"/>
      <c r="U157" s="1253"/>
      <c r="V157" s="1253"/>
      <c r="W157" s="1253"/>
      <c r="X157" s="1253"/>
      <c r="Y157" s="1253"/>
      <c r="Z157" s="1192"/>
      <c r="AA157" s="1192"/>
      <c r="AB157" s="1192"/>
      <c r="AC157" s="1192"/>
      <c r="AD157" s="1192"/>
      <c r="AE157" s="1192"/>
      <c r="AF157" s="1192"/>
      <c r="AG157" s="1192"/>
      <c r="AH157" s="1192"/>
      <c r="AI157" s="1192"/>
      <c r="AJ157" s="1192"/>
      <c r="AK157" s="1192"/>
      <c r="AL157" s="1192"/>
      <c r="AM157" s="1192"/>
      <c r="AN157" s="1192"/>
      <c r="AO157" s="1192"/>
      <c r="AP157" s="1192"/>
      <c r="AQ157" s="1192"/>
      <c r="AR157" s="1192"/>
      <c r="AS157" s="1192"/>
      <c r="AT157" s="1192"/>
      <c r="AU157" s="1192"/>
      <c r="AV157" s="1192"/>
      <c r="AW157" s="1192"/>
      <c r="AX157" s="1192"/>
      <c r="AY157" s="1192"/>
      <c r="AZ157" s="1192"/>
    </row>
    <row r="158" spans="1:52" ht="12.75">
      <c r="A158" s="1192"/>
      <c r="B158" s="1192"/>
      <c r="C158" s="1192"/>
      <c r="D158" s="1192"/>
      <c r="E158" s="1192"/>
      <c r="F158" s="1192"/>
      <c r="G158" s="1192"/>
      <c r="H158" s="1253"/>
      <c r="I158" s="1253"/>
      <c r="J158" s="1253"/>
      <c r="K158" s="1253"/>
      <c r="L158" s="1253"/>
      <c r="M158" s="1253"/>
      <c r="N158" s="1253"/>
      <c r="O158" s="1253"/>
      <c r="P158" s="1253"/>
      <c r="Q158" s="1253"/>
      <c r="R158" s="1253"/>
      <c r="S158" s="1253"/>
      <c r="T158" s="1253"/>
      <c r="U158" s="1253"/>
      <c r="V158" s="1253"/>
      <c r="W158" s="1253"/>
      <c r="X158" s="1253"/>
      <c r="Y158" s="1253"/>
      <c r="Z158" s="1192"/>
      <c r="AA158" s="1192"/>
      <c r="AB158" s="1192"/>
      <c r="AC158" s="1192"/>
      <c r="AD158" s="1192"/>
      <c r="AE158" s="1192"/>
      <c r="AF158" s="1192"/>
      <c r="AG158" s="1192"/>
      <c r="AH158" s="1192"/>
      <c r="AI158" s="1192"/>
      <c r="AJ158" s="1192"/>
      <c r="AK158" s="1192"/>
      <c r="AL158" s="1192"/>
      <c r="AM158" s="1192"/>
      <c r="AN158" s="1192"/>
      <c r="AO158" s="1192"/>
      <c r="AP158" s="1192"/>
      <c r="AQ158" s="1192"/>
      <c r="AR158" s="1192"/>
      <c r="AS158" s="1192"/>
      <c r="AT158" s="1192"/>
      <c r="AU158" s="1192"/>
      <c r="AV158" s="1192"/>
      <c r="AW158" s="1192"/>
      <c r="AX158" s="1192"/>
      <c r="AY158" s="1192"/>
      <c r="AZ158" s="1192"/>
    </row>
    <row r="159" spans="1:52" ht="12.75">
      <c r="A159" s="1192"/>
      <c r="B159" s="1192"/>
      <c r="C159" s="1192"/>
      <c r="D159" s="1192"/>
      <c r="E159" s="1192"/>
      <c r="F159" s="1192"/>
      <c r="G159" s="1192"/>
      <c r="H159" s="1253"/>
      <c r="I159" s="1253"/>
      <c r="J159" s="1253"/>
      <c r="K159" s="1253"/>
      <c r="L159" s="1253"/>
      <c r="M159" s="1253"/>
      <c r="N159" s="1253"/>
      <c r="O159" s="1253"/>
      <c r="P159" s="1253"/>
      <c r="Q159" s="1253"/>
      <c r="R159" s="1253"/>
      <c r="S159" s="1253"/>
      <c r="T159" s="1253"/>
      <c r="U159" s="1253"/>
      <c r="V159" s="1253"/>
      <c r="W159" s="1253"/>
      <c r="X159" s="1253"/>
      <c r="Y159" s="1253"/>
      <c r="Z159" s="1192"/>
      <c r="AA159" s="1192"/>
      <c r="AB159" s="1192"/>
      <c r="AC159" s="1192"/>
      <c r="AD159" s="1192"/>
      <c r="AE159" s="1192"/>
      <c r="AF159" s="1192"/>
      <c r="AG159" s="1192"/>
      <c r="AH159" s="1192"/>
      <c r="AI159" s="1192"/>
      <c r="AJ159" s="1192"/>
      <c r="AK159" s="1192"/>
      <c r="AL159" s="1192"/>
      <c r="AM159" s="1192"/>
      <c r="AN159" s="1192"/>
      <c r="AO159" s="1192"/>
      <c r="AP159" s="1192"/>
      <c r="AQ159" s="1192"/>
      <c r="AR159" s="1192"/>
      <c r="AS159" s="1192"/>
      <c r="AT159" s="1192"/>
      <c r="AU159" s="1192"/>
      <c r="AV159" s="1192"/>
      <c r="AW159" s="1192"/>
      <c r="AX159" s="1192"/>
      <c r="AY159" s="1192"/>
      <c r="AZ159" s="1192"/>
    </row>
    <row r="160" spans="1:52" ht="12.75">
      <c r="A160" s="1192"/>
      <c r="B160" s="1192"/>
      <c r="C160" s="1192"/>
      <c r="D160" s="1192"/>
      <c r="E160" s="1192"/>
      <c r="F160" s="1192"/>
      <c r="G160" s="1192"/>
      <c r="H160" s="1253"/>
      <c r="I160" s="1253"/>
      <c r="J160" s="1253"/>
      <c r="K160" s="1253"/>
      <c r="L160" s="1253"/>
      <c r="M160" s="1253"/>
      <c r="N160" s="1253"/>
      <c r="O160" s="1253"/>
      <c r="P160" s="1253"/>
      <c r="Q160" s="1253"/>
      <c r="R160" s="1253"/>
      <c r="S160" s="1253"/>
      <c r="T160" s="1253"/>
      <c r="U160" s="1253"/>
      <c r="V160" s="1253"/>
      <c r="W160" s="1253"/>
      <c r="X160" s="1253"/>
      <c r="Y160" s="1253"/>
      <c r="Z160" s="1192"/>
      <c r="AA160" s="1192"/>
      <c r="AB160" s="1192"/>
      <c r="AC160" s="1192"/>
      <c r="AD160" s="1192"/>
      <c r="AE160" s="1192"/>
      <c r="AF160" s="1192"/>
      <c r="AG160" s="1192"/>
      <c r="AH160" s="1192"/>
      <c r="AI160" s="1192"/>
      <c r="AJ160" s="1192"/>
      <c r="AK160" s="1192"/>
      <c r="AL160" s="1192"/>
      <c r="AM160" s="1192"/>
      <c r="AN160" s="1192"/>
      <c r="AO160" s="1192"/>
      <c r="AP160" s="1192"/>
      <c r="AQ160" s="1192"/>
      <c r="AR160" s="1192"/>
      <c r="AS160" s="1192"/>
      <c r="AT160" s="1192"/>
      <c r="AU160" s="1192"/>
      <c r="AV160" s="1192"/>
      <c r="AW160" s="1192"/>
      <c r="AX160" s="1192"/>
      <c r="AY160" s="1192"/>
      <c r="AZ160" s="1192"/>
    </row>
    <row r="161" spans="1:52" ht="12.75">
      <c r="A161" s="1192"/>
      <c r="B161" s="1192"/>
      <c r="C161" s="1192"/>
      <c r="D161" s="1192"/>
      <c r="E161" s="1192"/>
      <c r="F161" s="1192"/>
      <c r="G161" s="1192"/>
      <c r="H161" s="1253"/>
      <c r="I161" s="1253"/>
      <c r="J161" s="1253"/>
      <c r="K161" s="1253"/>
      <c r="L161" s="1253"/>
      <c r="M161" s="1253"/>
      <c r="N161" s="1253"/>
      <c r="O161" s="1253"/>
      <c r="P161" s="1253"/>
      <c r="Q161" s="1253"/>
      <c r="R161" s="1253"/>
      <c r="S161" s="1253"/>
      <c r="T161" s="1253"/>
      <c r="U161" s="1253"/>
      <c r="V161" s="1253"/>
      <c r="W161" s="1253"/>
      <c r="X161" s="1253"/>
      <c r="Y161" s="1253"/>
      <c r="Z161" s="1192"/>
      <c r="AA161" s="1192"/>
      <c r="AB161" s="1192"/>
      <c r="AC161" s="1192"/>
      <c r="AD161" s="1192"/>
      <c r="AE161" s="1192"/>
      <c r="AF161" s="1192"/>
      <c r="AG161" s="1192"/>
      <c r="AH161" s="1192"/>
      <c r="AI161" s="1192"/>
      <c r="AJ161" s="1192"/>
      <c r="AK161" s="1192"/>
      <c r="AL161" s="1192"/>
      <c r="AM161" s="1192"/>
      <c r="AN161" s="1192"/>
      <c r="AO161" s="1192"/>
      <c r="AP161" s="1192"/>
      <c r="AQ161" s="1192"/>
      <c r="AR161" s="1192"/>
      <c r="AS161" s="1192"/>
      <c r="AT161" s="1192"/>
      <c r="AU161" s="1192"/>
      <c r="AV161" s="1192"/>
      <c r="AW161" s="1192"/>
      <c r="AX161" s="1192"/>
      <c r="AY161" s="1192"/>
      <c r="AZ161" s="1192"/>
    </row>
    <row r="162" spans="1:52" ht="12.75">
      <c r="A162" s="1192"/>
      <c r="B162" s="1192"/>
      <c r="C162" s="1192"/>
      <c r="D162" s="1192"/>
      <c r="E162" s="1192"/>
      <c r="F162" s="1192"/>
      <c r="G162" s="1192"/>
      <c r="H162" s="1253"/>
      <c r="I162" s="1253"/>
      <c r="J162" s="1253"/>
      <c r="K162" s="1253"/>
      <c r="L162" s="1253"/>
      <c r="M162" s="1253"/>
      <c r="N162" s="1253"/>
      <c r="O162" s="1253"/>
      <c r="P162" s="1253"/>
      <c r="Q162" s="1253"/>
      <c r="R162" s="1253"/>
      <c r="S162" s="1253"/>
      <c r="T162" s="1253"/>
      <c r="U162" s="1253"/>
      <c r="V162" s="1253"/>
      <c r="W162" s="1253"/>
      <c r="X162" s="1253"/>
      <c r="Y162" s="1253"/>
      <c r="Z162" s="1192"/>
      <c r="AA162" s="1192"/>
      <c r="AB162" s="1192"/>
      <c r="AC162" s="1192"/>
      <c r="AD162" s="1192"/>
      <c r="AE162" s="1192"/>
      <c r="AF162" s="1192"/>
      <c r="AG162" s="1192"/>
      <c r="AH162" s="1192"/>
      <c r="AI162" s="1192"/>
      <c r="AJ162" s="1192"/>
      <c r="AK162" s="1192"/>
      <c r="AL162" s="1192"/>
      <c r="AM162" s="1192"/>
      <c r="AN162" s="1192"/>
      <c r="AO162" s="1192"/>
      <c r="AP162" s="1192"/>
      <c r="AQ162" s="1192"/>
      <c r="AR162" s="1192"/>
      <c r="AS162" s="1192"/>
      <c r="AT162" s="1192"/>
      <c r="AU162" s="1192"/>
      <c r="AV162" s="1192"/>
      <c r="AW162" s="1192"/>
      <c r="AX162" s="1192"/>
      <c r="AY162" s="1192"/>
      <c r="AZ162" s="1192"/>
    </row>
    <row r="163" spans="1:52" ht="12.75">
      <c r="A163" s="1192"/>
      <c r="B163" s="1192"/>
      <c r="C163" s="1192"/>
      <c r="D163" s="1192"/>
      <c r="E163" s="1192"/>
      <c r="F163" s="1192"/>
      <c r="G163" s="1192"/>
      <c r="H163" s="1253"/>
      <c r="I163" s="1253"/>
      <c r="J163" s="1253"/>
      <c r="K163" s="1253"/>
      <c r="L163" s="1253"/>
      <c r="M163" s="1253"/>
      <c r="N163" s="1253"/>
      <c r="O163" s="1253"/>
      <c r="P163" s="1253"/>
      <c r="Q163" s="1253"/>
      <c r="R163" s="1253"/>
      <c r="S163" s="1253"/>
      <c r="T163" s="1253"/>
      <c r="U163" s="1253"/>
      <c r="V163" s="1253"/>
      <c r="W163" s="1253"/>
      <c r="X163" s="1253"/>
      <c r="Y163" s="1253"/>
      <c r="Z163" s="1192"/>
      <c r="AA163" s="1192"/>
      <c r="AB163" s="1192"/>
      <c r="AC163" s="1192"/>
      <c r="AD163" s="1192"/>
      <c r="AE163" s="1192"/>
      <c r="AF163" s="1192"/>
      <c r="AG163" s="1192"/>
      <c r="AH163" s="1192"/>
      <c r="AI163" s="1192"/>
      <c r="AJ163" s="1192"/>
      <c r="AK163" s="1192"/>
      <c r="AL163" s="1192"/>
      <c r="AM163" s="1192"/>
      <c r="AN163" s="1192"/>
      <c r="AO163" s="1192"/>
      <c r="AP163" s="1192"/>
      <c r="AQ163" s="1192"/>
      <c r="AR163" s="1192"/>
      <c r="AS163" s="1192"/>
      <c r="AT163" s="1192"/>
      <c r="AU163" s="1192"/>
      <c r="AV163" s="1192"/>
      <c r="AW163" s="1192"/>
      <c r="AX163" s="1192"/>
      <c r="AY163" s="1192"/>
      <c r="AZ163" s="1192"/>
    </row>
    <row r="164" spans="1:52" ht="12.75">
      <c r="A164" s="1192"/>
      <c r="B164" s="1192"/>
      <c r="C164" s="1192"/>
      <c r="D164" s="1192"/>
      <c r="E164" s="1192"/>
      <c r="F164" s="1192"/>
      <c r="G164" s="1192"/>
      <c r="H164" s="1253"/>
      <c r="I164" s="1253"/>
      <c r="J164" s="1253"/>
      <c r="K164" s="1253"/>
      <c r="L164" s="1253"/>
      <c r="M164" s="1253"/>
      <c r="N164" s="1253"/>
      <c r="O164" s="1253"/>
      <c r="P164" s="1253"/>
      <c r="Q164" s="1253"/>
      <c r="R164" s="1253"/>
      <c r="S164" s="1253"/>
      <c r="T164" s="1253"/>
      <c r="U164" s="1253"/>
      <c r="V164" s="1253"/>
      <c r="W164" s="1253"/>
      <c r="X164" s="1253"/>
      <c r="Y164" s="1253"/>
      <c r="Z164" s="1192"/>
      <c r="AA164" s="1192"/>
      <c r="AB164" s="1192"/>
      <c r="AC164" s="1192"/>
      <c r="AD164" s="1192"/>
      <c r="AE164" s="1192"/>
      <c r="AF164" s="1192"/>
      <c r="AG164" s="1192"/>
      <c r="AH164" s="1192"/>
      <c r="AI164" s="1192"/>
      <c r="AJ164" s="1192"/>
      <c r="AK164" s="1192"/>
      <c r="AL164" s="1192"/>
      <c r="AM164" s="1192"/>
      <c r="AN164" s="1192"/>
      <c r="AO164" s="1192"/>
      <c r="AP164" s="1192"/>
      <c r="AQ164" s="1192"/>
      <c r="AR164" s="1192"/>
      <c r="AS164" s="1192"/>
      <c r="AT164" s="1192"/>
      <c r="AU164" s="1192"/>
      <c r="AV164" s="1192"/>
      <c r="AW164" s="1192"/>
      <c r="AX164" s="1192"/>
      <c r="AY164" s="1192"/>
      <c r="AZ164" s="1192"/>
    </row>
    <row r="165" spans="1:52" ht="12.75">
      <c r="A165" s="1192"/>
      <c r="B165" s="1192"/>
      <c r="C165" s="1192"/>
      <c r="D165" s="1192"/>
      <c r="E165" s="1192"/>
      <c r="F165" s="1192"/>
      <c r="G165" s="1192"/>
      <c r="H165" s="1253"/>
      <c r="I165" s="1253"/>
      <c r="J165" s="1253"/>
      <c r="K165" s="1253"/>
      <c r="L165" s="1253"/>
      <c r="M165" s="1253"/>
      <c r="N165" s="1253"/>
      <c r="O165" s="1253"/>
      <c r="P165" s="1253"/>
      <c r="Q165" s="1253"/>
      <c r="R165" s="1253"/>
      <c r="S165" s="1253"/>
      <c r="T165" s="1253"/>
      <c r="U165" s="1253"/>
      <c r="V165" s="1253"/>
      <c r="W165" s="1253"/>
      <c r="X165" s="1253"/>
      <c r="Y165" s="1253"/>
      <c r="Z165" s="1192"/>
      <c r="AA165" s="1192"/>
      <c r="AB165" s="1192"/>
      <c r="AC165" s="1192"/>
      <c r="AD165" s="1192"/>
      <c r="AE165" s="1192"/>
      <c r="AF165" s="1192"/>
      <c r="AG165" s="1192"/>
      <c r="AH165" s="1192"/>
      <c r="AI165" s="1192"/>
      <c r="AJ165" s="1192"/>
      <c r="AK165" s="1192"/>
      <c r="AL165" s="1192"/>
      <c r="AM165" s="1192"/>
      <c r="AN165" s="1192"/>
      <c r="AO165" s="1192"/>
      <c r="AP165" s="1192"/>
      <c r="AQ165" s="1192"/>
      <c r="AR165" s="1192"/>
      <c r="AS165" s="1192"/>
      <c r="AT165" s="1192"/>
      <c r="AU165" s="1192"/>
      <c r="AV165" s="1192"/>
      <c r="AW165" s="1192"/>
      <c r="AX165" s="1192"/>
      <c r="AY165" s="1192"/>
      <c r="AZ165" s="1192"/>
    </row>
    <row r="166" spans="1:52" ht="12.75">
      <c r="A166" s="1192"/>
      <c r="B166" s="1192"/>
      <c r="C166" s="1192"/>
      <c r="D166" s="1192"/>
      <c r="E166" s="1192"/>
      <c r="F166" s="1192"/>
      <c r="G166" s="1192"/>
      <c r="H166" s="1192"/>
      <c r="I166" s="1192"/>
      <c r="J166" s="1192"/>
      <c r="K166" s="1192"/>
      <c r="L166" s="1192"/>
      <c r="M166" s="1192"/>
      <c r="N166" s="1192"/>
      <c r="O166" s="1192"/>
      <c r="P166" s="1192"/>
      <c r="Q166" s="1192"/>
      <c r="R166" s="1192"/>
      <c r="S166" s="1192"/>
      <c r="T166" s="1192"/>
      <c r="U166" s="1192"/>
      <c r="V166" s="1192"/>
      <c r="W166" s="1192"/>
      <c r="X166" s="1192"/>
      <c r="Y166" s="1192"/>
      <c r="Z166" s="1192"/>
      <c r="AA166" s="1192"/>
      <c r="AB166" s="1192"/>
      <c r="AC166" s="1192"/>
      <c r="AD166" s="1192"/>
      <c r="AE166" s="1192"/>
      <c r="AF166" s="1192"/>
      <c r="AG166" s="1192"/>
      <c r="AH166" s="1192"/>
      <c r="AI166" s="1192"/>
      <c r="AJ166" s="1192"/>
      <c r="AK166" s="1192"/>
      <c r="AL166" s="1192"/>
      <c r="AM166" s="1192"/>
      <c r="AN166" s="1192"/>
      <c r="AO166" s="1192"/>
      <c r="AP166" s="1192"/>
      <c r="AQ166" s="1192"/>
      <c r="AR166" s="1192"/>
      <c r="AS166" s="1192"/>
      <c r="AT166" s="1192"/>
      <c r="AU166" s="1192"/>
      <c r="AV166" s="1192"/>
      <c r="AW166" s="1192"/>
      <c r="AX166" s="1192"/>
      <c r="AY166" s="1192"/>
      <c r="AZ166" s="1192"/>
    </row>
    <row r="167" spans="1:52" ht="12.75">
      <c r="A167" s="1192"/>
      <c r="B167" s="1192"/>
      <c r="C167" s="1192"/>
      <c r="D167" s="1192"/>
      <c r="E167" s="1192"/>
      <c r="F167" s="1192"/>
      <c r="G167" s="1192"/>
      <c r="H167" s="1192"/>
      <c r="I167" s="1192"/>
      <c r="J167" s="1192"/>
      <c r="K167" s="1192"/>
      <c r="L167" s="1192"/>
      <c r="M167" s="1192"/>
      <c r="N167" s="1192"/>
      <c r="O167" s="1192"/>
      <c r="P167" s="1192"/>
      <c r="Q167" s="1192"/>
      <c r="R167" s="1192"/>
      <c r="S167" s="1192"/>
      <c r="T167" s="1192"/>
      <c r="U167" s="1192"/>
      <c r="V167" s="1192"/>
      <c r="W167" s="1192"/>
      <c r="X167" s="1192"/>
      <c r="Y167" s="1192"/>
      <c r="Z167" s="1192"/>
      <c r="AA167" s="1192"/>
      <c r="AB167" s="1192"/>
      <c r="AC167" s="1192"/>
      <c r="AD167" s="1192"/>
      <c r="AE167" s="1192"/>
      <c r="AF167" s="1192"/>
      <c r="AG167" s="1192"/>
      <c r="AH167" s="1192"/>
      <c r="AI167" s="1192"/>
      <c r="AJ167" s="1192"/>
      <c r="AK167" s="1192"/>
      <c r="AL167" s="1192"/>
      <c r="AM167" s="1192"/>
      <c r="AN167" s="1192"/>
      <c r="AO167" s="1192"/>
      <c r="AP167" s="1192"/>
      <c r="AQ167" s="1192"/>
      <c r="AR167" s="1192"/>
      <c r="AS167" s="1192"/>
      <c r="AT167" s="1192"/>
      <c r="AU167" s="1192"/>
      <c r="AV167" s="1192"/>
      <c r="AW167" s="1192"/>
      <c r="AX167" s="1192"/>
      <c r="AY167" s="1192"/>
      <c r="AZ167" s="1192"/>
    </row>
    <row r="168" spans="1:52" ht="12.75">
      <c r="A168" s="1192"/>
      <c r="B168" s="1192"/>
      <c r="C168" s="1192"/>
      <c r="D168" s="1192"/>
      <c r="E168" s="1192"/>
      <c r="F168" s="1192"/>
      <c r="G168" s="1192"/>
      <c r="H168" s="1192"/>
      <c r="I168" s="1192"/>
      <c r="J168" s="1192"/>
      <c r="K168" s="1192"/>
      <c r="L168" s="1192"/>
      <c r="M168" s="1192"/>
      <c r="N168" s="1192"/>
      <c r="O168" s="1192"/>
      <c r="P168" s="1192"/>
      <c r="Q168" s="1192"/>
      <c r="R168" s="1192"/>
      <c r="S168" s="1192"/>
      <c r="T168" s="1192"/>
      <c r="U168" s="1192"/>
      <c r="V168" s="1192"/>
      <c r="W168" s="1192"/>
      <c r="X168" s="1192"/>
      <c r="Y168" s="1192"/>
      <c r="Z168" s="1192"/>
      <c r="AA168" s="1192"/>
      <c r="AB168" s="1192"/>
      <c r="AC168" s="1192"/>
      <c r="AD168" s="1192"/>
      <c r="AE168" s="1192"/>
      <c r="AF168" s="1192"/>
      <c r="AG168" s="1192"/>
      <c r="AH168" s="1192"/>
      <c r="AI168" s="1192"/>
      <c r="AJ168" s="1192"/>
      <c r="AK168" s="1192"/>
      <c r="AL168" s="1192"/>
      <c r="AM168" s="1192"/>
      <c r="AN168" s="1192"/>
      <c r="AO168" s="1192"/>
      <c r="AP168" s="1192"/>
      <c r="AQ168" s="1192"/>
      <c r="AR168" s="1192"/>
      <c r="AS168" s="1192"/>
      <c r="AT168" s="1192"/>
      <c r="AU168" s="1192"/>
      <c r="AV168" s="1192"/>
      <c r="AW168" s="1192"/>
      <c r="AX168" s="1192"/>
      <c r="AY168" s="1192"/>
      <c r="AZ168" s="1192"/>
    </row>
    <row r="169" spans="1:52" ht="12.75">
      <c r="A169" s="1192"/>
      <c r="B169" s="1192"/>
      <c r="C169" s="1192"/>
      <c r="D169" s="1192"/>
      <c r="E169" s="1192"/>
      <c r="F169" s="1192"/>
      <c r="G169" s="1192"/>
      <c r="H169" s="1192"/>
      <c r="I169" s="1192"/>
      <c r="J169" s="1192"/>
      <c r="K169" s="1192"/>
      <c r="L169" s="1192"/>
      <c r="M169" s="1192"/>
      <c r="N169" s="1192"/>
      <c r="O169" s="1192"/>
      <c r="P169" s="1192"/>
      <c r="Q169" s="1192"/>
      <c r="R169" s="1192"/>
      <c r="S169" s="1192"/>
      <c r="T169" s="1192"/>
      <c r="U169" s="1192"/>
      <c r="V169" s="1192"/>
      <c r="W169" s="1192"/>
      <c r="X169" s="1192"/>
      <c r="Y169" s="1192"/>
      <c r="Z169" s="1192"/>
      <c r="AA169" s="1192"/>
      <c r="AB169" s="1192"/>
      <c r="AC169" s="1192"/>
      <c r="AD169" s="1192"/>
      <c r="AE169" s="1192"/>
      <c r="AF169" s="1192"/>
      <c r="AG169" s="1192"/>
      <c r="AH169" s="1192"/>
      <c r="AI169" s="1192"/>
      <c r="AJ169" s="1192"/>
      <c r="AK169" s="1192"/>
      <c r="AL169" s="1192"/>
      <c r="AM169" s="1192"/>
      <c r="AN169" s="1192"/>
      <c r="AO169" s="1192"/>
      <c r="AP169" s="1192"/>
      <c r="AQ169" s="1192"/>
      <c r="AR169" s="1192"/>
      <c r="AS169" s="1192"/>
      <c r="AT169" s="1192"/>
      <c r="AU169" s="1192"/>
      <c r="AV169" s="1192"/>
      <c r="AW169" s="1192"/>
      <c r="AX169" s="1192"/>
      <c r="AY169" s="1192"/>
      <c r="AZ169" s="1192"/>
    </row>
    <row r="170" spans="1:52" ht="12.75">
      <c r="A170" s="1192"/>
      <c r="B170" s="1192"/>
      <c r="C170" s="1192"/>
      <c r="D170" s="1192"/>
      <c r="E170" s="1192"/>
      <c r="F170" s="1192"/>
      <c r="G170" s="1192"/>
      <c r="H170" s="1192"/>
      <c r="I170" s="1192"/>
      <c r="J170" s="1192"/>
      <c r="K170" s="1192"/>
      <c r="L170" s="1192"/>
      <c r="M170" s="1192"/>
      <c r="N170" s="1192"/>
      <c r="O170" s="1192"/>
      <c r="P170" s="1192"/>
      <c r="Q170" s="1192"/>
      <c r="R170" s="1192"/>
      <c r="S170" s="1192"/>
      <c r="T170" s="1192"/>
      <c r="U170" s="1192"/>
      <c r="V170" s="1192"/>
      <c r="W170" s="1192"/>
      <c r="X170" s="1192"/>
      <c r="Y170" s="1192"/>
      <c r="Z170" s="1192"/>
      <c r="AA170" s="1192"/>
      <c r="AB170" s="1192"/>
      <c r="AC170" s="1192"/>
      <c r="AD170" s="1192"/>
      <c r="AE170" s="1192"/>
      <c r="AF170" s="1192"/>
      <c r="AG170" s="1192"/>
      <c r="AH170" s="1192"/>
      <c r="AI170" s="1192"/>
      <c r="AJ170" s="1192"/>
      <c r="AK170" s="1192"/>
      <c r="AL170" s="1192"/>
      <c r="AM170" s="1192"/>
      <c r="AN170" s="1192"/>
      <c r="AO170" s="1192"/>
      <c r="AP170" s="1192"/>
      <c r="AQ170" s="1192"/>
      <c r="AR170" s="1192"/>
      <c r="AS170" s="1192"/>
      <c r="AT170" s="1192"/>
      <c r="AU170" s="1192"/>
      <c r="AV170" s="1192"/>
      <c r="AW170" s="1192"/>
      <c r="AX170" s="1192"/>
      <c r="AY170" s="1192"/>
      <c r="AZ170" s="1192"/>
    </row>
    <row r="171" spans="1:52" ht="12.75">
      <c r="A171" s="1192"/>
      <c r="B171" s="1192"/>
      <c r="C171" s="1192"/>
      <c r="D171" s="1192"/>
      <c r="E171" s="1192"/>
      <c r="F171" s="1192"/>
      <c r="G171" s="1192"/>
      <c r="H171" s="1192"/>
      <c r="I171" s="1192"/>
      <c r="J171" s="1192"/>
      <c r="K171" s="1192"/>
      <c r="L171" s="1192"/>
      <c r="M171" s="1192"/>
      <c r="N171" s="1192"/>
      <c r="O171" s="1192"/>
      <c r="P171" s="1192"/>
      <c r="Q171" s="1192"/>
      <c r="R171" s="1192"/>
      <c r="S171" s="1192"/>
      <c r="T171" s="1192"/>
      <c r="U171" s="1192"/>
      <c r="V171" s="1192"/>
      <c r="W171" s="1192"/>
      <c r="X171" s="1192"/>
      <c r="Y171" s="1192"/>
      <c r="Z171" s="1192"/>
      <c r="AA171" s="1192"/>
      <c r="AB171" s="1192"/>
      <c r="AC171" s="1192"/>
      <c r="AD171" s="1192"/>
      <c r="AE171" s="1192"/>
      <c r="AF171" s="1192"/>
      <c r="AG171" s="1192"/>
      <c r="AH171" s="1192"/>
      <c r="AI171" s="1192"/>
      <c r="AJ171" s="1192"/>
      <c r="AK171" s="1192"/>
      <c r="AL171" s="1192"/>
      <c r="AM171" s="1192"/>
      <c r="AN171" s="1192"/>
      <c r="AO171" s="1192"/>
      <c r="AP171" s="1192"/>
      <c r="AQ171" s="1192"/>
      <c r="AR171" s="1192"/>
      <c r="AS171" s="1192"/>
      <c r="AT171" s="1192"/>
      <c r="AU171" s="1192"/>
      <c r="AV171" s="1192"/>
      <c r="AW171" s="1192"/>
      <c r="AX171" s="1192"/>
      <c r="AY171" s="1192"/>
      <c r="AZ171" s="1192"/>
    </row>
    <row r="172" spans="1:52" ht="12.75">
      <c r="A172" s="1192"/>
      <c r="B172" s="1192"/>
      <c r="C172" s="1192"/>
      <c r="D172" s="1192"/>
      <c r="E172" s="1192"/>
      <c r="F172" s="1192"/>
      <c r="G172" s="1192"/>
      <c r="H172" s="1192"/>
      <c r="I172" s="1192"/>
      <c r="J172" s="1192"/>
      <c r="K172" s="1192"/>
      <c r="L172" s="1192"/>
      <c r="M172" s="1192"/>
      <c r="N172" s="1192"/>
      <c r="O172" s="1192"/>
      <c r="P172" s="1192"/>
      <c r="Q172" s="1192"/>
      <c r="R172" s="1192"/>
      <c r="S172" s="1192"/>
      <c r="T172" s="1192"/>
      <c r="U172" s="1192"/>
      <c r="V172" s="1192"/>
      <c r="W172" s="1192"/>
      <c r="X172" s="1192"/>
      <c r="Y172" s="1192"/>
      <c r="Z172" s="1192"/>
      <c r="AA172" s="1192"/>
      <c r="AB172" s="1192"/>
      <c r="AC172" s="1192"/>
      <c r="AD172" s="1192"/>
      <c r="AE172" s="1192"/>
      <c r="AF172" s="1192"/>
      <c r="AG172" s="1192"/>
      <c r="AH172" s="1192"/>
      <c r="AI172" s="1192"/>
      <c r="AJ172" s="1192"/>
      <c r="AK172" s="1192"/>
      <c r="AL172" s="1192"/>
      <c r="AM172" s="1192"/>
      <c r="AN172" s="1192"/>
      <c r="AO172" s="1192"/>
      <c r="AP172" s="1192"/>
      <c r="AQ172" s="1192"/>
      <c r="AR172" s="1192"/>
      <c r="AS172" s="1192"/>
      <c r="AT172" s="1192"/>
      <c r="AU172" s="1192"/>
      <c r="AV172" s="1192"/>
      <c r="AW172" s="1192"/>
      <c r="AX172" s="1192"/>
      <c r="AY172" s="1192"/>
      <c r="AZ172" s="1192"/>
    </row>
    <row r="173" spans="1:52" ht="12.75">
      <c r="A173" s="1192"/>
      <c r="B173" s="1192"/>
      <c r="C173" s="1192"/>
      <c r="D173" s="1192"/>
      <c r="E173" s="1192"/>
      <c r="F173" s="1192"/>
      <c r="G173" s="1192"/>
      <c r="H173" s="1192"/>
      <c r="I173" s="1192"/>
      <c r="J173" s="1192"/>
      <c r="K173" s="1192"/>
      <c r="L173" s="1192"/>
      <c r="M173" s="1192"/>
      <c r="N173" s="1192"/>
      <c r="O173" s="1192"/>
      <c r="P173" s="1192"/>
      <c r="Q173" s="1192"/>
      <c r="R173" s="1192"/>
      <c r="S173" s="1192"/>
      <c r="T173" s="1192"/>
      <c r="U173" s="1192"/>
      <c r="V173" s="1192"/>
      <c r="W173" s="1192"/>
      <c r="X173" s="1192"/>
      <c r="Y173" s="1192"/>
      <c r="Z173" s="1192"/>
      <c r="AA173" s="1192"/>
      <c r="AB173" s="1192"/>
      <c r="AC173" s="1192"/>
      <c r="AD173" s="1192"/>
      <c r="AE173" s="1192"/>
      <c r="AF173" s="1192"/>
      <c r="AG173" s="1192"/>
      <c r="AH173" s="1192"/>
      <c r="AI173" s="1192"/>
      <c r="AJ173" s="1192"/>
      <c r="AK173" s="1192"/>
      <c r="AL173" s="1192"/>
      <c r="AM173" s="1192"/>
      <c r="AN173" s="1192"/>
      <c r="AO173" s="1192"/>
      <c r="AP173" s="1192"/>
      <c r="AQ173" s="1192"/>
      <c r="AR173" s="1192"/>
      <c r="AS173" s="1192"/>
      <c r="AT173" s="1192"/>
      <c r="AU173" s="1192"/>
      <c r="AV173" s="1192"/>
      <c r="AW173" s="1192"/>
      <c r="AX173" s="1192"/>
      <c r="AY173" s="1192"/>
      <c r="AZ173" s="1192"/>
    </row>
    <row r="174" spans="1:52" ht="12.75">
      <c r="A174" s="1192"/>
      <c r="B174" s="1192"/>
      <c r="C174" s="1192"/>
      <c r="D174" s="1192"/>
      <c r="E174" s="1192"/>
      <c r="F174" s="1192"/>
      <c r="G174" s="1192"/>
      <c r="H174" s="1192"/>
      <c r="I174" s="1192"/>
      <c r="J174" s="1192"/>
      <c r="K174" s="1192"/>
      <c r="L174" s="1192"/>
      <c r="M174" s="1192"/>
      <c r="N174" s="1192"/>
      <c r="O174" s="1192"/>
      <c r="P174" s="1192"/>
      <c r="Q174" s="1192"/>
      <c r="R174" s="1192"/>
      <c r="S174" s="1192"/>
      <c r="T174" s="1192"/>
      <c r="U174" s="1192"/>
      <c r="V174" s="1192"/>
      <c r="W174" s="1192"/>
      <c r="X174" s="1192"/>
      <c r="Y174" s="1192"/>
      <c r="Z174" s="1192"/>
      <c r="AA174" s="1192"/>
      <c r="AB174" s="1192"/>
      <c r="AC174" s="1192"/>
      <c r="AD174" s="1192"/>
      <c r="AE174" s="1192"/>
      <c r="AF174" s="1192"/>
      <c r="AG174" s="1192"/>
      <c r="AH174" s="1192"/>
      <c r="AI174" s="1192"/>
      <c r="AJ174" s="1192"/>
      <c r="AK174" s="1192"/>
      <c r="AL174" s="1192"/>
      <c r="AM174" s="1192"/>
      <c r="AN174" s="1192"/>
      <c r="AO174" s="1192"/>
      <c r="AP174" s="1192"/>
      <c r="AQ174" s="1192"/>
      <c r="AR174" s="1192"/>
      <c r="AS174" s="1192"/>
      <c r="AT174" s="1192"/>
      <c r="AU174" s="1192"/>
      <c r="AV174" s="1192"/>
      <c r="AW174" s="1192"/>
      <c r="AX174" s="1192"/>
      <c r="AY174" s="1192"/>
      <c r="AZ174" s="1192"/>
    </row>
    <row r="175" spans="1:52" ht="12.75">
      <c r="A175" s="1192"/>
      <c r="B175" s="1192"/>
      <c r="C175" s="1192"/>
      <c r="D175" s="1192"/>
      <c r="E175" s="1192"/>
      <c r="F175" s="1192"/>
      <c r="G175" s="1192"/>
      <c r="H175" s="1192"/>
      <c r="I175" s="1192"/>
      <c r="J175" s="1192"/>
      <c r="K175" s="1192"/>
      <c r="L175" s="1192"/>
      <c r="M175" s="1192"/>
      <c r="N175" s="1192"/>
      <c r="O175" s="1192"/>
      <c r="P175" s="1192"/>
      <c r="Q175" s="1192"/>
      <c r="R175" s="1192"/>
      <c r="S175" s="1192"/>
      <c r="T175" s="1192"/>
      <c r="U175" s="1192"/>
      <c r="V175" s="1192"/>
      <c r="W175" s="1192"/>
      <c r="X175" s="1192"/>
      <c r="Y175" s="1192"/>
      <c r="Z175" s="1192"/>
      <c r="AA175" s="1192"/>
      <c r="AB175" s="1192"/>
      <c r="AC175" s="1192"/>
      <c r="AD175" s="1192"/>
      <c r="AE175" s="1192"/>
      <c r="AF175" s="1192"/>
      <c r="AG175" s="1192"/>
      <c r="AH175" s="1192"/>
      <c r="AI175" s="1192"/>
      <c r="AJ175" s="1192"/>
      <c r="AK175" s="1192"/>
      <c r="AL175" s="1192"/>
      <c r="AM175" s="1192"/>
      <c r="AN175" s="1192"/>
      <c r="AO175" s="1192"/>
      <c r="AP175" s="1192"/>
      <c r="AQ175" s="1192"/>
      <c r="AR175" s="1192"/>
      <c r="AS175" s="1192"/>
      <c r="AT175" s="1192"/>
      <c r="AU175" s="1192"/>
      <c r="AV175" s="1192"/>
      <c r="AW175" s="1192"/>
      <c r="AX175" s="1192"/>
      <c r="AY175" s="1192"/>
      <c r="AZ175" s="1192"/>
    </row>
    <row r="176" spans="1:52" ht="12.75">
      <c r="A176" s="1192"/>
      <c r="B176" s="1192"/>
      <c r="C176" s="1192"/>
      <c r="D176" s="1192"/>
      <c r="E176" s="1192"/>
      <c r="F176" s="1192"/>
      <c r="G176" s="1192"/>
      <c r="H176" s="1192"/>
      <c r="I176" s="1192"/>
      <c r="J176" s="1192"/>
      <c r="K176" s="1192"/>
      <c r="L176" s="1192"/>
      <c r="M176" s="1192"/>
      <c r="N176" s="1192"/>
      <c r="O176" s="1192"/>
      <c r="P176" s="1192"/>
      <c r="Q176" s="1192"/>
      <c r="R176" s="1192"/>
      <c r="S176" s="1192"/>
      <c r="T176" s="1192"/>
      <c r="U176" s="1192"/>
      <c r="V176" s="1192"/>
      <c r="W176" s="1192"/>
      <c r="X176" s="1192"/>
      <c r="Y176" s="1192"/>
      <c r="Z176" s="1192"/>
      <c r="AA176" s="1192"/>
      <c r="AB176" s="1192"/>
      <c r="AC176" s="1192"/>
      <c r="AD176" s="1192"/>
      <c r="AE176" s="1192"/>
      <c r="AF176" s="1192"/>
      <c r="AG176" s="1192"/>
      <c r="AH176" s="1192"/>
      <c r="AI176" s="1192"/>
      <c r="AJ176" s="1192"/>
      <c r="AK176" s="1192"/>
      <c r="AL176" s="1192"/>
      <c r="AM176" s="1192"/>
      <c r="AN176" s="1192"/>
      <c r="AO176" s="1192"/>
      <c r="AP176" s="1192"/>
      <c r="AQ176" s="1192"/>
      <c r="AR176" s="1192"/>
      <c r="AS176" s="1192"/>
      <c r="AT176" s="1192"/>
      <c r="AU176" s="1192"/>
      <c r="AV176" s="1192"/>
      <c r="AW176" s="1192"/>
      <c r="AX176" s="1192"/>
      <c r="AY176" s="1192"/>
      <c r="AZ176" s="1192"/>
    </row>
    <row r="177" spans="1:52" ht="12.75">
      <c r="A177" s="1192"/>
      <c r="B177" s="1192"/>
      <c r="C177" s="1192"/>
      <c r="D177" s="1192"/>
      <c r="E177" s="1192"/>
      <c r="F177" s="1192"/>
      <c r="G177" s="1192"/>
      <c r="H177" s="1192"/>
      <c r="I177" s="1192"/>
      <c r="J177" s="1192"/>
      <c r="K177" s="1192"/>
      <c r="L177" s="1192"/>
      <c r="M177" s="1192"/>
      <c r="N177" s="1192"/>
      <c r="O177" s="1192"/>
      <c r="P177" s="1192"/>
      <c r="Q177" s="1192"/>
      <c r="R177" s="1192"/>
      <c r="S177" s="1192"/>
      <c r="T177" s="1192"/>
      <c r="U177" s="1192"/>
      <c r="V177" s="1192"/>
      <c r="W177" s="1192"/>
      <c r="X177" s="1192"/>
      <c r="Y177" s="1192"/>
      <c r="Z177" s="1192"/>
      <c r="AA177" s="1192"/>
      <c r="AB177" s="1192"/>
      <c r="AC177" s="1192"/>
      <c r="AD177" s="1192"/>
      <c r="AE177" s="1192"/>
      <c r="AF177" s="1192"/>
      <c r="AG177" s="1192"/>
      <c r="AH177" s="1192"/>
      <c r="AI177" s="1192"/>
      <c r="AJ177" s="1192"/>
      <c r="AK177" s="1192"/>
      <c r="AL177" s="1192"/>
      <c r="AM177" s="1192"/>
      <c r="AN177" s="1192"/>
      <c r="AO177" s="1192"/>
      <c r="AP177" s="1192"/>
      <c r="AQ177" s="1192"/>
      <c r="AR177" s="1192"/>
      <c r="AS177" s="1192"/>
      <c r="AT177" s="1192"/>
      <c r="AU177" s="1192"/>
      <c r="AV177" s="1192"/>
      <c r="AW177" s="1192"/>
      <c r="AX177" s="1192"/>
      <c r="AY177" s="1192"/>
      <c r="AZ177" s="1192"/>
    </row>
    <row r="178" spans="1:52" ht="12.75">
      <c r="A178" s="1192"/>
      <c r="B178" s="1192"/>
      <c r="C178" s="1192"/>
      <c r="D178" s="1192"/>
      <c r="E178" s="1192"/>
      <c r="F178" s="1192"/>
      <c r="G178" s="1192"/>
      <c r="H178" s="1192"/>
      <c r="I178" s="1192"/>
      <c r="J178" s="1192"/>
      <c r="K178" s="1192"/>
      <c r="L178" s="1192"/>
      <c r="M178" s="1192"/>
      <c r="N178" s="1192"/>
      <c r="O178" s="1192"/>
      <c r="P178" s="1192"/>
      <c r="Q178" s="1192"/>
      <c r="R178" s="1192"/>
      <c r="S178" s="1192"/>
      <c r="T178" s="1192"/>
      <c r="U178" s="1192"/>
      <c r="V178" s="1192"/>
      <c r="W178" s="1192"/>
      <c r="X178" s="1192"/>
      <c r="Y178" s="1192"/>
      <c r="Z178" s="1192"/>
      <c r="AA178" s="1192"/>
      <c r="AB178" s="1192"/>
      <c r="AC178" s="1192"/>
      <c r="AD178" s="1192"/>
      <c r="AE178" s="1192"/>
      <c r="AF178" s="1192"/>
      <c r="AG178" s="1192"/>
      <c r="AH178" s="1192"/>
      <c r="AI178" s="1192"/>
      <c r="AJ178" s="1192"/>
      <c r="AK178" s="1192"/>
      <c r="AL178" s="1192"/>
      <c r="AM178" s="1192"/>
      <c r="AN178" s="1192"/>
      <c r="AO178" s="1192"/>
      <c r="AP178" s="1192"/>
      <c r="AQ178" s="1192"/>
      <c r="AR178" s="1192"/>
      <c r="AS178" s="1192"/>
      <c r="AT178" s="1192"/>
      <c r="AU178" s="1192"/>
      <c r="AV178" s="1192"/>
      <c r="AW178" s="1192"/>
      <c r="AX178" s="1192"/>
      <c r="AY178" s="1192"/>
      <c r="AZ178" s="1192"/>
    </row>
    <row r="179" spans="1:52" ht="12.75">
      <c r="A179" s="1192"/>
      <c r="B179" s="1192"/>
      <c r="C179" s="1192"/>
      <c r="D179" s="1192"/>
      <c r="E179" s="1192"/>
      <c r="F179" s="1192"/>
      <c r="G179" s="1192"/>
      <c r="H179" s="1192"/>
      <c r="I179" s="1192"/>
      <c r="J179" s="1192"/>
      <c r="K179" s="1192"/>
      <c r="L179" s="1192"/>
      <c r="M179" s="1192"/>
      <c r="N179" s="1192"/>
      <c r="O179" s="1192"/>
      <c r="P179" s="1192"/>
      <c r="Q179" s="1192"/>
      <c r="R179" s="1192"/>
      <c r="S179" s="1192"/>
      <c r="T179" s="1192"/>
      <c r="U179" s="1192"/>
      <c r="V179" s="1192"/>
      <c r="W179" s="1192"/>
      <c r="X179" s="1192"/>
      <c r="Y179" s="1192"/>
      <c r="Z179" s="1192"/>
      <c r="AA179" s="1192"/>
      <c r="AB179" s="1192"/>
      <c r="AC179" s="1192"/>
      <c r="AD179" s="1192"/>
      <c r="AE179" s="1192"/>
      <c r="AF179" s="1192"/>
      <c r="AG179" s="1192"/>
      <c r="AH179" s="1192"/>
      <c r="AI179" s="1192"/>
      <c r="AJ179" s="1192"/>
      <c r="AK179" s="1192"/>
      <c r="AL179" s="1192"/>
      <c r="AM179" s="1192"/>
      <c r="AN179" s="1192"/>
      <c r="AO179" s="1192"/>
      <c r="AP179" s="1192"/>
      <c r="AQ179" s="1192"/>
      <c r="AR179" s="1192"/>
      <c r="AS179" s="1192"/>
      <c r="AT179" s="1192"/>
      <c r="AU179" s="1192"/>
      <c r="AV179" s="1192"/>
      <c r="AW179" s="1192"/>
      <c r="AX179" s="1192"/>
      <c r="AY179" s="1192"/>
      <c r="AZ179" s="1192"/>
    </row>
    <row r="180" spans="1:52" ht="12.75">
      <c r="A180" s="1192"/>
      <c r="B180" s="1192"/>
      <c r="C180" s="1192"/>
      <c r="D180" s="1192"/>
      <c r="E180" s="1192"/>
      <c r="F180" s="1192"/>
      <c r="G180" s="1192"/>
      <c r="H180" s="1192"/>
      <c r="I180" s="1192"/>
      <c r="J180" s="1192"/>
      <c r="K180" s="1192"/>
      <c r="L180" s="1192"/>
      <c r="M180" s="1192"/>
      <c r="N180" s="1192"/>
      <c r="O180" s="1192"/>
      <c r="P180" s="1192"/>
      <c r="Q180" s="1192"/>
      <c r="R180" s="1192"/>
      <c r="S180" s="1192"/>
      <c r="T180" s="1192"/>
      <c r="U180" s="1192"/>
      <c r="V180" s="1192"/>
      <c r="W180" s="1192"/>
      <c r="X180" s="1192"/>
      <c r="Y180" s="1192"/>
      <c r="Z180" s="1192"/>
      <c r="AA180" s="1192"/>
      <c r="AB180" s="1192"/>
      <c r="AC180" s="1192"/>
      <c r="AD180" s="1192"/>
      <c r="AE180" s="1192"/>
      <c r="AF180" s="1192"/>
      <c r="AG180" s="1192"/>
      <c r="AH180" s="1192"/>
      <c r="AI180" s="1192"/>
      <c r="AJ180" s="1192"/>
      <c r="AK180" s="1192"/>
      <c r="AL180" s="1192"/>
      <c r="AM180" s="1192"/>
      <c r="AN180" s="1192"/>
      <c r="AO180" s="1192"/>
      <c r="AP180" s="1192"/>
      <c r="AQ180" s="1192"/>
      <c r="AR180" s="1192"/>
      <c r="AS180" s="1192"/>
      <c r="AT180" s="1192"/>
      <c r="AU180" s="1192"/>
      <c r="AV180" s="1192"/>
      <c r="AW180" s="1192"/>
      <c r="AX180" s="1192"/>
      <c r="AY180" s="1192"/>
      <c r="AZ180" s="1192"/>
    </row>
    <row r="181" spans="1:52" ht="12.75">
      <c r="A181" s="1192"/>
      <c r="B181" s="1192"/>
      <c r="C181" s="1192"/>
      <c r="D181" s="1192"/>
      <c r="E181" s="1192"/>
      <c r="F181" s="1192"/>
      <c r="G181" s="1192"/>
      <c r="H181" s="1192"/>
      <c r="I181" s="1192"/>
      <c r="J181" s="1192"/>
      <c r="K181" s="1192"/>
      <c r="L181" s="1192"/>
      <c r="M181" s="1192"/>
      <c r="N181" s="1192"/>
      <c r="O181" s="1192"/>
      <c r="P181" s="1192"/>
      <c r="Q181" s="1192"/>
      <c r="R181" s="1192"/>
      <c r="S181" s="1192"/>
      <c r="T181" s="1192"/>
      <c r="U181" s="1192"/>
      <c r="V181" s="1192"/>
      <c r="W181" s="1192"/>
      <c r="X181" s="1192"/>
      <c r="Y181" s="1192"/>
      <c r="Z181" s="1192"/>
      <c r="AA181" s="1192"/>
      <c r="AB181" s="1192"/>
      <c r="AC181" s="1192"/>
      <c r="AD181" s="1192"/>
      <c r="AE181" s="1192"/>
      <c r="AF181" s="1192"/>
      <c r="AG181" s="1192"/>
      <c r="AH181" s="1192"/>
      <c r="AI181" s="1192"/>
      <c r="AJ181" s="1192"/>
      <c r="AK181" s="1192"/>
      <c r="AL181" s="1192"/>
      <c r="AM181" s="1192"/>
      <c r="AN181" s="1192"/>
      <c r="AO181" s="1192"/>
      <c r="AP181" s="1192"/>
      <c r="AQ181" s="1192"/>
      <c r="AR181" s="1192"/>
      <c r="AS181" s="1192"/>
      <c r="AT181" s="1192"/>
      <c r="AU181" s="1192"/>
      <c r="AV181" s="1192"/>
      <c r="AW181" s="1192"/>
      <c r="AX181" s="1192"/>
      <c r="AY181" s="1192"/>
      <c r="AZ181" s="1192"/>
    </row>
    <row r="182" spans="1:52" ht="12.75">
      <c r="A182" s="1192"/>
      <c r="B182" s="1192"/>
      <c r="C182" s="1192"/>
      <c r="D182" s="1192"/>
      <c r="E182" s="1192"/>
      <c r="F182" s="1192"/>
      <c r="G182" s="1192"/>
      <c r="H182" s="1192"/>
      <c r="I182" s="1192"/>
      <c r="J182" s="1192"/>
      <c r="K182" s="1192"/>
      <c r="L182" s="1192"/>
      <c r="M182" s="1192"/>
      <c r="N182" s="1192"/>
      <c r="O182" s="1192"/>
      <c r="P182" s="1192"/>
      <c r="Q182" s="1192"/>
      <c r="R182" s="1192"/>
      <c r="S182" s="1192"/>
      <c r="T182" s="1192"/>
      <c r="U182" s="1192"/>
      <c r="V182" s="1192"/>
      <c r="W182" s="1192"/>
      <c r="X182" s="1192"/>
      <c r="Y182" s="1192"/>
      <c r="Z182" s="1192"/>
      <c r="AA182" s="1192"/>
      <c r="AB182" s="1192"/>
      <c r="AC182" s="1192"/>
      <c r="AD182" s="1192"/>
      <c r="AE182" s="1192"/>
      <c r="AF182" s="1192"/>
      <c r="AG182" s="1192"/>
      <c r="AH182" s="1192"/>
      <c r="AI182" s="1192"/>
      <c r="AJ182" s="1192"/>
      <c r="AK182" s="1192"/>
      <c r="AL182" s="1192"/>
      <c r="AM182" s="1192"/>
      <c r="AN182" s="1192"/>
      <c r="AO182" s="1192"/>
      <c r="AP182" s="1192"/>
      <c r="AQ182" s="1192"/>
      <c r="AR182" s="1192"/>
      <c r="AS182" s="1192"/>
      <c r="AT182" s="1192"/>
      <c r="AU182" s="1192"/>
      <c r="AV182" s="1192"/>
      <c r="AW182" s="1192"/>
      <c r="AX182" s="1192"/>
      <c r="AY182" s="1192"/>
      <c r="AZ182" s="1192"/>
    </row>
    <row r="183" spans="1:52" ht="12.75">
      <c r="A183" s="1192"/>
      <c r="B183" s="1192"/>
      <c r="C183" s="1192"/>
      <c r="D183" s="1192"/>
      <c r="E183" s="1192"/>
      <c r="F183" s="1192"/>
      <c r="G183" s="1192"/>
      <c r="H183" s="1192"/>
      <c r="I183" s="1192"/>
      <c r="J183" s="1192"/>
      <c r="K183" s="1192"/>
      <c r="L183" s="1192"/>
      <c r="M183" s="1192"/>
      <c r="N183" s="1192"/>
      <c r="O183" s="1192"/>
      <c r="P183" s="1192"/>
      <c r="Q183" s="1192"/>
      <c r="R183" s="1192"/>
      <c r="S183" s="1192"/>
      <c r="T183" s="1192"/>
      <c r="U183" s="1192"/>
      <c r="V183" s="1192"/>
      <c r="W183" s="1192"/>
      <c r="X183" s="1192"/>
      <c r="Y183" s="1192"/>
      <c r="Z183" s="1192"/>
      <c r="AA183" s="1192"/>
      <c r="AB183" s="1192"/>
      <c r="AC183" s="1192"/>
      <c r="AD183" s="1192"/>
      <c r="AE183" s="1192"/>
      <c r="AF183" s="1192"/>
      <c r="AG183" s="1192"/>
      <c r="AH183" s="1192"/>
      <c r="AI183" s="1192"/>
      <c r="AJ183" s="1192"/>
      <c r="AK183" s="1192"/>
      <c r="AL183" s="1192"/>
      <c r="AM183" s="1192"/>
      <c r="AN183" s="1192"/>
      <c r="AO183" s="1192"/>
      <c r="AP183" s="1192"/>
      <c r="AQ183" s="1192"/>
      <c r="AR183" s="1192"/>
      <c r="AS183" s="1192"/>
      <c r="AT183" s="1192"/>
      <c r="AU183" s="1192"/>
      <c r="AV183" s="1192"/>
      <c r="AW183" s="1192"/>
      <c r="AX183" s="1192"/>
      <c r="AY183" s="1192"/>
      <c r="AZ183" s="1192"/>
    </row>
    <row r="184" spans="1:52" ht="12.75">
      <c r="A184" s="1192"/>
      <c r="B184" s="1192"/>
      <c r="C184" s="1192"/>
      <c r="D184" s="1192"/>
      <c r="E184" s="1192"/>
      <c r="F184" s="1192"/>
      <c r="G184" s="1192"/>
      <c r="H184" s="1192"/>
      <c r="I184" s="1192"/>
      <c r="J184" s="1192"/>
      <c r="K184" s="1192"/>
      <c r="L184" s="1192"/>
      <c r="M184" s="1192"/>
      <c r="N184" s="1192"/>
      <c r="O184" s="1192"/>
      <c r="P184" s="1192"/>
      <c r="Q184" s="1192"/>
      <c r="R184" s="1192"/>
      <c r="S184" s="1192"/>
      <c r="T184" s="1192"/>
      <c r="U184" s="1192"/>
      <c r="V184" s="1192"/>
      <c r="W184" s="1192"/>
      <c r="X184" s="1192"/>
      <c r="Y184" s="1192"/>
      <c r="Z184" s="1192"/>
      <c r="AA184" s="1192"/>
      <c r="AB184" s="1192"/>
      <c r="AC184" s="1192"/>
      <c r="AD184" s="1192"/>
      <c r="AE184" s="1192"/>
      <c r="AF184" s="1192"/>
      <c r="AG184" s="1192"/>
      <c r="AH184" s="1192"/>
      <c r="AI184" s="1192"/>
      <c r="AJ184" s="1192"/>
      <c r="AK184" s="1192"/>
      <c r="AL184" s="1192"/>
      <c r="AM184" s="1192"/>
      <c r="AN184" s="1192"/>
      <c r="AO184" s="1192"/>
      <c r="AP184" s="1192"/>
      <c r="AQ184" s="1192"/>
      <c r="AR184" s="1192"/>
      <c r="AS184" s="1192"/>
      <c r="AT184" s="1192"/>
      <c r="AU184" s="1192"/>
      <c r="AV184" s="1192"/>
      <c r="AW184" s="1192"/>
      <c r="AX184" s="1192"/>
      <c r="AY184" s="1192"/>
      <c r="AZ184" s="1192"/>
    </row>
    <row r="185" spans="1:52" ht="12.75">
      <c r="A185" s="1192"/>
      <c r="B185" s="1192"/>
      <c r="C185" s="1192"/>
      <c r="D185" s="1192"/>
      <c r="E185" s="1192"/>
      <c r="F185" s="1192"/>
      <c r="G185" s="1192"/>
      <c r="H185" s="1192"/>
      <c r="I185" s="1192"/>
      <c r="J185" s="1192"/>
      <c r="K185" s="1192"/>
      <c r="L185" s="1192"/>
      <c r="M185" s="1192"/>
      <c r="N185" s="1192"/>
      <c r="O185" s="1192"/>
      <c r="P185" s="1192"/>
      <c r="Q185" s="1192"/>
      <c r="R185" s="1192"/>
      <c r="S185" s="1192"/>
      <c r="T185" s="1192"/>
      <c r="U185" s="1192"/>
      <c r="V185" s="1192"/>
      <c r="W185" s="1192"/>
      <c r="X185" s="1192"/>
      <c r="Y185" s="1192"/>
      <c r="Z185" s="1192"/>
      <c r="AA185" s="1192"/>
      <c r="AB185" s="1192"/>
      <c r="AC185" s="1192"/>
      <c r="AD185" s="1192"/>
      <c r="AE185" s="1192"/>
      <c r="AF185" s="1192"/>
      <c r="AG185" s="1192"/>
      <c r="AH185" s="1192"/>
      <c r="AI185" s="1192"/>
      <c r="AJ185" s="1192"/>
      <c r="AK185" s="1192"/>
      <c r="AL185" s="1192"/>
      <c r="AM185" s="1192"/>
      <c r="AN185" s="1192"/>
      <c r="AO185" s="1192"/>
      <c r="AP185" s="1192"/>
      <c r="AQ185" s="1192"/>
      <c r="AR185" s="1192"/>
      <c r="AS185" s="1192"/>
      <c r="AT185" s="1192"/>
      <c r="AU185" s="1192"/>
      <c r="AV185" s="1192"/>
      <c r="AW185" s="1192"/>
      <c r="AX185" s="1192"/>
      <c r="AY185" s="1192"/>
      <c r="AZ185" s="1192"/>
    </row>
    <row r="186" spans="1:52" ht="12.75">
      <c r="A186" s="1192"/>
      <c r="B186" s="1192"/>
      <c r="C186" s="1192"/>
      <c r="D186" s="1192"/>
      <c r="E186" s="1192"/>
      <c r="F186" s="1192"/>
      <c r="G186" s="1192"/>
      <c r="H186" s="1192"/>
      <c r="I186" s="1192"/>
      <c r="J186" s="1192"/>
      <c r="K186" s="1192"/>
      <c r="L186" s="1192"/>
      <c r="M186" s="1192"/>
      <c r="N186" s="1192"/>
      <c r="O186" s="1192"/>
      <c r="P186" s="1192"/>
      <c r="Q186" s="1192"/>
      <c r="R186" s="1192"/>
      <c r="S186" s="1192"/>
      <c r="T186" s="1192"/>
      <c r="U186" s="1192"/>
      <c r="V186" s="1192"/>
      <c r="W186" s="1192"/>
      <c r="X186" s="1192"/>
      <c r="Y186" s="1192"/>
      <c r="Z186" s="1192"/>
      <c r="AA186" s="1192"/>
      <c r="AB186" s="1192"/>
      <c r="AC186" s="1192"/>
      <c r="AD186" s="1192"/>
      <c r="AE186" s="1192"/>
      <c r="AF186" s="1192"/>
      <c r="AG186" s="1192"/>
      <c r="AH186" s="1192"/>
      <c r="AI186" s="1192"/>
      <c r="AJ186" s="1192"/>
      <c r="AK186" s="1192"/>
      <c r="AL186" s="1192"/>
      <c r="AM186" s="1192"/>
      <c r="AN186" s="1192"/>
      <c r="AO186" s="1192"/>
      <c r="AP186" s="1192"/>
      <c r="AQ186" s="1192"/>
      <c r="AR186" s="1192"/>
      <c r="AS186" s="1192"/>
      <c r="AT186" s="1192"/>
      <c r="AU186" s="1192"/>
      <c r="AV186" s="1192"/>
      <c r="AW186" s="1192"/>
      <c r="AX186" s="1192"/>
      <c r="AY186" s="1192"/>
      <c r="AZ186" s="1192"/>
    </row>
  </sheetData>
  <mergeCells count="1">
    <mergeCell ref="A8:G8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BA182"/>
  <sheetViews>
    <sheetView showGridLines="0" view="pageBreakPreview" zoomScale="75" zoomScaleNormal="80" zoomScaleSheetLayoutView="75" workbookViewId="0" topLeftCell="A1">
      <selection activeCell="D21" sqref="D21"/>
    </sheetView>
  </sheetViews>
  <sheetFormatPr defaultColWidth="9.140625" defaultRowHeight="12.75"/>
  <cols>
    <col min="1" max="1" width="10.28125" style="1259" customWidth="1"/>
    <col min="2" max="2" width="16.140625" style="1259" customWidth="1"/>
    <col min="3" max="3" width="11.421875" style="1259" customWidth="1"/>
    <col min="4" max="4" width="11.28125" style="1259" customWidth="1"/>
    <col min="5" max="5" width="12.421875" style="1259" customWidth="1"/>
    <col min="6" max="6" width="16.57421875" style="1259" customWidth="1"/>
    <col min="7" max="7" width="18.421875" style="1259" customWidth="1"/>
    <col min="8" max="8" width="26.8515625" style="1259" customWidth="1"/>
    <col min="9" max="16384" width="9.140625" style="1259" customWidth="1"/>
  </cols>
  <sheetData>
    <row r="3" spans="1:8" ht="15">
      <c r="A3" s="1256" t="s">
        <v>211</v>
      </c>
      <c r="B3" s="1256" t="s">
        <v>640</v>
      </c>
      <c r="C3" s="1256"/>
      <c r="D3" s="1257"/>
      <c r="E3" s="1257"/>
      <c r="F3" s="1257"/>
      <c r="G3" s="1257"/>
      <c r="H3" s="1258" t="s">
        <v>420</v>
      </c>
    </row>
    <row r="4" spans="1:8" ht="15">
      <c r="A4" s="1257"/>
      <c r="B4" s="1257"/>
      <c r="C4" s="1257"/>
      <c r="D4" s="1256"/>
      <c r="E4" s="1256"/>
      <c r="F4" s="1256"/>
      <c r="G4" s="1256"/>
      <c r="H4" s="1260" t="s">
        <v>642</v>
      </c>
    </row>
    <row r="5" spans="1:8" ht="15.75">
      <c r="A5" s="1261"/>
      <c r="B5" s="1256"/>
      <c r="C5" s="1256"/>
      <c r="D5" s="1256"/>
      <c r="E5" s="1256"/>
      <c r="F5" s="1256"/>
      <c r="G5" s="1256"/>
      <c r="H5" s="1262"/>
    </row>
    <row r="6" spans="1:8" ht="15.75">
      <c r="A6" s="1261"/>
      <c r="B6" s="1256"/>
      <c r="C6" s="1256"/>
      <c r="D6" s="1256"/>
      <c r="E6" s="1256"/>
      <c r="F6" s="1256"/>
      <c r="G6" s="1256"/>
      <c r="H6" s="1262"/>
    </row>
    <row r="7" spans="1:8" ht="15.75">
      <c r="A7" s="1263" t="s">
        <v>421</v>
      </c>
      <c r="B7" s="1264"/>
      <c r="C7" s="1264"/>
      <c r="D7" s="1264"/>
      <c r="E7" s="1264"/>
      <c r="F7" s="1264"/>
      <c r="G7" s="1263"/>
      <c r="H7" s="1265"/>
    </row>
    <row r="8" spans="1:8" ht="15.75">
      <c r="A8" s="1266"/>
      <c r="B8" s="1257"/>
      <c r="C8" s="1257"/>
      <c r="D8" s="1257"/>
      <c r="E8" s="1264" t="s">
        <v>337</v>
      </c>
      <c r="F8" s="1257"/>
      <c r="G8" s="1263"/>
      <c r="H8" s="1265"/>
    </row>
    <row r="9" spans="1:8" ht="13.5" thickBot="1">
      <c r="A9" s="1267"/>
      <c r="E9" s="1268"/>
      <c r="G9" s="1269"/>
      <c r="H9" s="1270"/>
    </row>
    <row r="10" spans="1:8" ht="12.75">
      <c r="A10" s="1271" t="s">
        <v>395</v>
      </c>
      <c r="B10" s="1272"/>
      <c r="C10" s="1273" t="s">
        <v>338</v>
      </c>
      <c r="D10" s="1274"/>
      <c r="E10" s="1275" t="s">
        <v>217</v>
      </c>
      <c r="F10" s="1275" t="s">
        <v>396</v>
      </c>
      <c r="G10" s="1276"/>
      <c r="H10" s="1277"/>
    </row>
    <row r="11" spans="1:8" ht="13.5" thickBot="1">
      <c r="A11" s="1278"/>
      <c r="B11" s="1279"/>
      <c r="C11" s="1280" t="s">
        <v>678</v>
      </c>
      <c r="D11" s="1281" t="s">
        <v>679</v>
      </c>
      <c r="E11" s="1281" t="s">
        <v>303</v>
      </c>
      <c r="F11" s="1280" t="s">
        <v>397</v>
      </c>
      <c r="G11" s="1282" t="s">
        <v>398</v>
      </c>
      <c r="H11" s="1283"/>
    </row>
    <row r="12" spans="1:8" ht="12.75">
      <c r="A12" s="1284"/>
      <c r="B12" s="1285"/>
      <c r="C12" s="1286"/>
      <c r="D12" s="1287"/>
      <c r="E12" s="1288"/>
      <c r="F12" s="1289"/>
      <c r="G12" s="1290"/>
      <c r="H12" s="1291"/>
    </row>
    <row r="13" spans="1:8" ht="12.75">
      <c r="A13" s="1284"/>
      <c r="B13" s="1285"/>
      <c r="C13" s="1286">
        <v>0</v>
      </c>
      <c r="D13" s="1287">
        <v>4361</v>
      </c>
      <c r="E13" s="1288">
        <v>4355.36</v>
      </c>
      <c r="F13" s="1292"/>
      <c r="G13" s="1293" t="s">
        <v>647</v>
      </c>
      <c r="H13" s="1294"/>
    </row>
    <row r="14" spans="1:8" ht="12.75">
      <c r="A14" s="1284"/>
      <c r="B14" s="1285"/>
      <c r="C14" s="1286">
        <v>0</v>
      </c>
      <c r="D14" s="1287">
        <v>2150</v>
      </c>
      <c r="E14" s="1288">
        <v>1889</v>
      </c>
      <c r="F14" s="1292"/>
      <c r="G14" s="1293" t="s">
        <v>654</v>
      </c>
      <c r="H14" s="1294"/>
    </row>
    <row r="15" spans="1:8" ht="12.75">
      <c r="A15" s="1284"/>
      <c r="B15" s="1285"/>
      <c r="C15" s="1286">
        <v>0</v>
      </c>
      <c r="D15" s="1287">
        <v>150000</v>
      </c>
      <c r="E15" s="1288">
        <v>0</v>
      </c>
      <c r="F15" s="1292"/>
      <c r="G15" s="1295" t="s">
        <v>422</v>
      </c>
      <c r="H15" s="1294"/>
    </row>
    <row r="16" spans="1:8" ht="12.75">
      <c r="A16" s="1284"/>
      <c r="B16" s="1285"/>
      <c r="C16" s="1296">
        <v>0</v>
      </c>
      <c r="D16" s="1297">
        <v>51666</v>
      </c>
      <c r="E16" s="1298">
        <v>50024.53</v>
      </c>
      <c r="F16" s="1292"/>
      <c r="G16" s="1293" t="s">
        <v>419</v>
      </c>
      <c r="H16" s="1299"/>
    </row>
    <row r="17" spans="1:8" ht="12.75">
      <c r="A17" s="1284"/>
      <c r="B17" s="1285"/>
      <c r="C17" s="1296"/>
      <c r="D17" s="1297"/>
      <c r="E17" s="1298"/>
      <c r="F17" s="1287"/>
      <c r="G17" s="1293"/>
      <c r="H17" s="1299"/>
    </row>
    <row r="18" spans="1:8" ht="12.75">
      <c r="A18" s="1284"/>
      <c r="B18" s="1285"/>
      <c r="C18" s="1286"/>
      <c r="D18" s="1300"/>
      <c r="E18" s="1288"/>
      <c r="F18" s="1287"/>
      <c r="H18" s="1299"/>
    </row>
    <row r="19" spans="1:8" ht="12.75">
      <c r="A19" s="1284"/>
      <c r="B19" s="1285"/>
      <c r="C19" s="1286"/>
      <c r="D19" s="1300"/>
      <c r="E19" s="1288"/>
      <c r="F19" s="1287"/>
      <c r="H19" s="1299"/>
    </row>
    <row r="20" spans="1:8" ht="12.75">
      <c r="A20" s="1284"/>
      <c r="B20" s="1285"/>
      <c r="C20" s="1286"/>
      <c r="D20" s="1300"/>
      <c r="E20" s="1288"/>
      <c r="F20" s="1287"/>
      <c r="G20" s="1285"/>
      <c r="H20" s="1299"/>
    </row>
    <row r="21" spans="1:8" ht="12.75">
      <c r="A21" s="1284"/>
      <c r="B21" s="1285"/>
      <c r="C21" s="1286"/>
      <c r="D21" s="1300"/>
      <c r="E21" s="1288"/>
      <c r="F21" s="1287"/>
      <c r="G21" s="1285"/>
      <c r="H21" s="1299"/>
    </row>
    <row r="22" spans="1:8" ht="12.75">
      <c r="A22" s="1284"/>
      <c r="B22" s="1285"/>
      <c r="C22" s="1286"/>
      <c r="D22" s="1300"/>
      <c r="E22" s="1288"/>
      <c r="F22" s="1287"/>
      <c r="G22" s="1285"/>
      <c r="H22" s="1299"/>
    </row>
    <row r="23" spans="1:8" ht="12.75">
      <c r="A23" s="1284"/>
      <c r="B23" s="1285"/>
      <c r="C23" s="1286"/>
      <c r="D23" s="1300"/>
      <c r="E23" s="1288"/>
      <c r="F23" s="1287"/>
      <c r="G23" s="1285"/>
      <c r="H23" s="1299"/>
    </row>
    <row r="24" spans="1:8" ht="12.75">
      <c r="A24" s="1284"/>
      <c r="B24" s="1285"/>
      <c r="C24" s="1286"/>
      <c r="D24" s="1300"/>
      <c r="E24" s="1288"/>
      <c r="F24" s="1287"/>
      <c r="G24" s="1285"/>
      <c r="H24" s="1299"/>
    </row>
    <row r="25" spans="1:8" ht="12.75">
      <c r="A25" s="1301" t="s">
        <v>311</v>
      </c>
      <c r="B25" s="1302"/>
      <c r="C25" s="1303">
        <f>SUM(C16:C24)</f>
        <v>0</v>
      </c>
      <c r="D25" s="1303">
        <f>SUM(D13:D24)</f>
        <v>208177</v>
      </c>
      <c r="E25" s="1304">
        <f>SUM(E13:E24)</f>
        <v>56268.89</v>
      </c>
      <c r="F25" s="1287"/>
      <c r="G25" s="1285"/>
      <c r="H25" s="1299"/>
    </row>
    <row r="26" spans="1:8" ht="12.75">
      <c r="A26" s="1284"/>
      <c r="B26" s="1285"/>
      <c r="C26" s="1292"/>
      <c r="D26" s="1287"/>
      <c r="E26" s="1287"/>
      <c r="F26" s="1287"/>
      <c r="G26" s="1285"/>
      <c r="H26" s="1299"/>
    </row>
    <row r="27" spans="1:8" ht="13.5" thickBot="1">
      <c r="A27" s="1278"/>
      <c r="B27" s="1279"/>
      <c r="C27" s="1305"/>
      <c r="D27" s="1306"/>
      <c r="E27" s="1306"/>
      <c r="F27" s="1306"/>
      <c r="G27" s="1279"/>
      <c r="H27" s="1307"/>
    </row>
    <row r="28" spans="1:8" ht="12.75">
      <c r="A28" s="1285"/>
      <c r="B28" s="1285"/>
      <c r="C28" s="1285"/>
      <c r="D28" s="1285"/>
      <c r="E28" s="1285"/>
      <c r="F28" s="1285"/>
      <c r="G28" s="1285"/>
      <c r="H28" s="1285"/>
    </row>
    <row r="29" spans="1:8" ht="12.75">
      <c r="A29" s="1285"/>
      <c r="B29" s="1285"/>
      <c r="C29" s="1285"/>
      <c r="D29" s="1285"/>
      <c r="E29" s="1285"/>
      <c r="F29" s="1285"/>
      <c r="G29" s="1285"/>
      <c r="H29" s="1285"/>
    </row>
    <row r="30" spans="1:8" ht="12.75">
      <c r="A30" s="1285"/>
      <c r="B30" s="1285"/>
      <c r="C30" s="1285"/>
      <c r="D30" s="1285"/>
      <c r="E30" s="1285"/>
      <c r="F30" s="1285"/>
      <c r="G30" s="1285"/>
      <c r="H30" s="1285"/>
    </row>
    <row r="31" spans="1:8" ht="12.75">
      <c r="A31" s="1285"/>
      <c r="B31" s="1285"/>
      <c r="C31" s="1285"/>
      <c r="D31" s="1285"/>
      <c r="E31" s="1285"/>
      <c r="F31" s="1285"/>
      <c r="G31" s="1285"/>
      <c r="H31" s="1285"/>
    </row>
    <row r="32" spans="1:8" ht="12.75">
      <c r="A32" s="1285"/>
      <c r="B32" s="1285"/>
      <c r="C32" s="1285"/>
      <c r="D32" s="1285"/>
      <c r="E32" s="1285"/>
      <c r="F32" s="1285"/>
      <c r="G32" s="1285"/>
      <c r="H32" s="1285"/>
    </row>
    <row r="33" spans="1:8" ht="12.75">
      <c r="A33" s="1285"/>
      <c r="B33" s="1285"/>
      <c r="C33" s="1285"/>
      <c r="D33" s="1285"/>
      <c r="E33" s="1285"/>
      <c r="F33" s="1285"/>
      <c r="G33" s="1285"/>
      <c r="H33" s="1285"/>
    </row>
    <row r="34" spans="1:8" ht="12.75">
      <c r="A34" s="1285"/>
      <c r="B34" s="1285"/>
      <c r="C34" s="1285"/>
      <c r="D34" s="1285"/>
      <c r="E34" s="1285"/>
      <c r="F34" s="1285"/>
      <c r="G34" s="1285"/>
      <c r="H34" s="1285"/>
    </row>
    <row r="35" spans="1:8" ht="12.75">
      <c r="A35" s="1285"/>
      <c r="B35" s="1285"/>
      <c r="C35" s="1285"/>
      <c r="D35" s="1285"/>
      <c r="E35" s="1285"/>
      <c r="F35" s="1285"/>
      <c r="G35" s="1285"/>
      <c r="H35" s="1285"/>
    </row>
    <row r="36" spans="1:8" ht="12.75">
      <c r="A36" s="1285"/>
      <c r="B36" s="1285"/>
      <c r="C36" s="1285"/>
      <c r="D36" s="1285"/>
      <c r="E36" s="1285"/>
      <c r="F36" s="1285"/>
      <c r="G36" s="1285"/>
      <c r="H36" s="1285"/>
    </row>
    <row r="37" spans="1:8" ht="12.75">
      <c r="A37" s="1285"/>
      <c r="B37" s="1285"/>
      <c r="C37" s="1285"/>
      <c r="D37" s="1285"/>
      <c r="E37" s="1285"/>
      <c r="F37" s="1285"/>
      <c r="G37" s="1285"/>
      <c r="H37" s="1285"/>
    </row>
    <row r="38" spans="1:8" ht="12.75">
      <c r="A38" s="1285"/>
      <c r="B38" s="1285"/>
      <c r="C38" s="1285"/>
      <c r="D38" s="1285"/>
      <c r="E38" s="1285"/>
      <c r="F38" s="1285"/>
      <c r="G38" s="1285"/>
      <c r="H38" s="1285"/>
    </row>
    <row r="39" spans="1:8" ht="12.75">
      <c r="A39" s="1285"/>
      <c r="B39" s="1285"/>
      <c r="C39" s="1285"/>
      <c r="D39" s="1285"/>
      <c r="E39" s="1285"/>
      <c r="F39" s="1285"/>
      <c r="G39" s="1285"/>
      <c r="H39" s="1285"/>
    </row>
    <row r="40" spans="1:8" ht="12.75">
      <c r="A40" s="1285"/>
      <c r="B40" s="1285"/>
      <c r="C40" s="1285"/>
      <c r="D40" s="1285"/>
      <c r="E40" s="1285"/>
      <c r="F40" s="1285"/>
      <c r="G40" s="1285"/>
      <c r="H40" s="1285"/>
    </row>
    <row r="41" spans="1:8" ht="12.75">
      <c r="A41" s="1285" t="s">
        <v>202</v>
      </c>
      <c r="B41" s="1285" t="s">
        <v>401</v>
      </c>
      <c r="C41" s="1259" t="s">
        <v>638</v>
      </c>
      <c r="F41" s="1308"/>
      <c r="H41" s="1309" t="s">
        <v>392</v>
      </c>
    </row>
    <row r="42" spans="1:7" ht="12.75">
      <c r="A42" s="1285" t="s">
        <v>403</v>
      </c>
      <c r="B42" s="1310">
        <v>257085288</v>
      </c>
      <c r="C42" s="1259" t="s">
        <v>639</v>
      </c>
      <c r="G42" s="1285"/>
    </row>
    <row r="43" ht="12.75">
      <c r="A43" s="1285"/>
    </row>
    <row r="44" spans="1:53" ht="12.75">
      <c r="A44" s="1285"/>
      <c r="B44" s="1285"/>
      <c r="C44" s="1285"/>
      <c r="D44" s="1285"/>
      <c r="E44" s="1285"/>
      <c r="F44" s="1285"/>
      <c r="G44" s="1285"/>
      <c r="H44" s="1311"/>
      <c r="I44" s="1285"/>
      <c r="J44" s="1285"/>
      <c r="K44" s="1285"/>
      <c r="L44" s="1285"/>
      <c r="M44" s="1285"/>
      <c r="N44" s="1285"/>
      <c r="O44" s="1285"/>
      <c r="P44" s="1285"/>
      <c r="Q44" s="1285"/>
      <c r="R44" s="1285"/>
      <c r="S44" s="1285"/>
      <c r="T44" s="1285"/>
      <c r="U44" s="1285"/>
      <c r="V44" s="1285"/>
      <c r="W44" s="1285"/>
      <c r="X44" s="1285"/>
      <c r="Y44" s="1285"/>
      <c r="Z44" s="1285"/>
      <c r="AA44" s="1285"/>
      <c r="AB44" s="1285"/>
      <c r="AC44" s="1285"/>
      <c r="AD44" s="1285"/>
      <c r="AE44" s="1285"/>
      <c r="AF44" s="1285"/>
      <c r="AG44" s="1285"/>
      <c r="AH44" s="1285"/>
      <c r="AI44" s="1285"/>
      <c r="AJ44" s="1285"/>
      <c r="AK44" s="1285"/>
      <c r="AL44" s="1285"/>
      <c r="AM44" s="1285"/>
      <c r="AN44" s="1285"/>
      <c r="AO44" s="1285"/>
      <c r="AP44" s="1285"/>
      <c r="AQ44" s="1285"/>
      <c r="AR44" s="1285"/>
      <c r="AS44" s="1285"/>
      <c r="AT44" s="1285"/>
      <c r="AU44" s="1285"/>
      <c r="AV44" s="1285"/>
      <c r="AW44" s="1285"/>
      <c r="AX44" s="1285"/>
      <c r="AY44" s="1285"/>
      <c r="AZ44" s="1285"/>
      <c r="BA44" s="1285"/>
    </row>
    <row r="45" spans="1:53" ht="12.75">
      <c r="A45" s="1285"/>
      <c r="B45" s="1285"/>
      <c r="C45" s="1285"/>
      <c r="D45" s="1285"/>
      <c r="E45" s="1285"/>
      <c r="F45" s="1285"/>
      <c r="G45" s="1285"/>
      <c r="H45" s="1312"/>
      <c r="I45" s="1285"/>
      <c r="J45" s="1285"/>
      <c r="K45" s="1285"/>
      <c r="L45" s="1285"/>
      <c r="M45" s="1285"/>
      <c r="N45" s="1285"/>
      <c r="O45" s="1285"/>
      <c r="P45" s="1285"/>
      <c r="Q45" s="1285"/>
      <c r="R45" s="1285"/>
      <c r="S45" s="1285"/>
      <c r="T45" s="1285"/>
      <c r="U45" s="1285"/>
      <c r="V45" s="1285"/>
      <c r="W45" s="1285"/>
      <c r="X45" s="1285"/>
      <c r="Y45" s="1285"/>
      <c r="Z45" s="1285"/>
      <c r="AA45" s="1285"/>
      <c r="AB45" s="1285"/>
      <c r="AC45" s="1285"/>
      <c r="AD45" s="1285"/>
      <c r="AE45" s="1285"/>
      <c r="AF45" s="1285"/>
      <c r="AG45" s="1285"/>
      <c r="AH45" s="1285"/>
      <c r="AI45" s="1285"/>
      <c r="AJ45" s="1285"/>
      <c r="AK45" s="1285"/>
      <c r="AL45" s="1285"/>
      <c r="AM45" s="1285"/>
      <c r="AN45" s="1285"/>
      <c r="AO45" s="1285"/>
      <c r="AP45" s="1285"/>
      <c r="AQ45" s="1285"/>
      <c r="AR45" s="1285"/>
      <c r="AS45" s="1285"/>
      <c r="AT45" s="1285"/>
      <c r="AU45" s="1285"/>
      <c r="AV45" s="1285"/>
      <c r="AW45" s="1285"/>
      <c r="AX45" s="1285"/>
      <c r="AY45" s="1285"/>
      <c r="AZ45" s="1285"/>
      <c r="BA45" s="1285"/>
    </row>
    <row r="46" spans="1:53" ht="12.75">
      <c r="A46" s="1313"/>
      <c r="B46" s="1313"/>
      <c r="C46" s="1313"/>
      <c r="D46" s="1313"/>
      <c r="E46" s="1313"/>
      <c r="F46" s="1313"/>
      <c r="G46" s="1313"/>
      <c r="H46" s="1314"/>
      <c r="I46" s="1315"/>
      <c r="J46" s="1315"/>
      <c r="K46" s="1315"/>
      <c r="L46" s="1315"/>
      <c r="M46" s="1315"/>
      <c r="N46" s="1315"/>
      <c r="O46" s="1315"/>
      <c r="P46" s="1315"/>
      <c r="Q46" s="1315"/>
      <c r="R46" s="1315"/>
      <c r="S46" s="1315"/>
      <c r="T46" s="1315"/>
      <c r="U46" s="1315"/>
      <c r="V46" s="1315"/>
      <c r="W46" s="1315"/>
      <c r="X46" s="1315"/>
      <c r="Y46" s="1315"/>
      <c r="Z46" s="1315"/>
      <c r="AA46" s="1315"/>
      <c r="AB46" s="1315"/>
      <c r="AC46" s="1315"/>
      <c r="AD46" s="1315"/>
      <c r="AE46" s="1315"/>
      <c r="AF46" s="1315"/>
      <c r="AG46" s="1315"/>
      <c r="AH46" s="1315"/>
      <c r="AI46" s="1285"/>
      <c r="AJ46" s="1285"/>
      <c r="AK46" s="1285"/>
      <c r="AL46" s="1285"/>
      <c r="AM46" s="1285"/>
      <c r="AN46" s="1285"/>
      <c r="AO46" s="1285"/>
      <c r="AP46" s="1285"/>
      <c r="AQ46" s="1285"/>
      <c r="AR46" s="1285"/>
      <c r="AS46" s="1285"/>
      <c r="AT46" s="1285"/>
      <c r="AU46" s="1285"/>
      <c r="AV46" s="1285"/>
      <c r="AW46" s="1285"/>
      <c r="AX46" s="1285"/>
      <c r="AY46" s="1285"/>
      <c r="AZ46" s="1285"/>
      <c r="BA46" s="1285"/>
    </row>
    <row r="47" spans="1:53" ht="12.75">
      <c r="A47" s="1313"/>
      <c r="B47" s="1313"/>
      <c r="C47" s="1313"/>
      <c r="D47" s="1313"/>
      <c r="E47" s="1313"/>
      <c r="F47" s="1313"/>
      <c r="G47" s="1313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5"/>
      <c r="U47" s="1285"/>
      <c r="V47" s="1285"/>
      <c r="W47" s="1285"/>
      <c r="X47" s="1285"/>
      <c r="Y47" s="1285"/>
      <c r="Z47" s="1285"/>
      <c r="AA47" s="1285"/>
      <c r="AB47" s="1285"/>
      <c r="AC47" s="1285"/>
      <c r="AD47" s="1285"/>
      <c r="AE47" s="1285"/>
      <c r="AF47" s="1285"/>
      <c r="AG47" s="1285"/>
      <c r="AH47" s="1285"/>
      <c r="AI47" s="1285"/>
      <c r="AJ47" s="1285"/>
      <c r="AK47" s="1285"/>
      <c r="AL47" s="1285"/>
      <c r="AM47" s="1285"/>
      <c r="AN47" s="1285"/>
      <c r="AO47" s="1285"/>
      <c r="AP47" s="1285"/>
      <c r="AQ47" s="1285"/>
      <c r="AR47" s="1285"/>
      <c r="AS47" s="1285"/>
      <c r="AT47" s="1285"/>
      <c r="AU47" s="1285"/>
      <c r="AV47" s="1285"/>
      <c r="AW47" s="1285"/>
      <c r="AX47" s="1285"/>
      <c r="AY47" s="1285"/>
      <c r="AZ47" s="1285"/>
      <c r="BA47" s="1285"/>
    </row>
    <row r="48" spans="1:53" ht="12.75">
      <c r="A48" s="1313"/>
      <c r="B48" s="1316"/>
      <c r="C48" s="1316"/>
      <c r="D48" s="1316"/>
      <c r="E48" s="1317"/>
      <c r="F48" s="1317"/>
      <c r="G48" s="1315"/>
      <c r="H48" s="1315"/>
      <c r="I48" s="1285"/>
      <c r="J48" s="1285"/>
      <c r="K48" s="1285"/>
      <c r="L48" s="1285"/>
      <c r="M48" s="1285"/>
      <c r="N48" s="1285"/>
      <c r="O48" s="1285"/>
      <c r="P48" s="1285"/>
      <c r="Q48" s="1285"/>
      <c r="R48" s="1285"/>
      <c r="S48" s="1285"/>
      <c r="T48" s="1285"/>
      <c r="U48" s="1285"/>
      <c r="V48" s="1285"/>
      <c r="W48" s="1285"/>
      <c r="X48" s="1285"/>
      <c r="Y48" s="1285"/>
      <c r="Z48" s="1285"/>
      <c r="AA48" s="1285"/>
      <c r="AB48" s="1285"/>
      <c r="AC48" s="1285"/>
      <c r="AD48" s="1285"/>
      <c r="AE48" s="1285"/>
      <c r="AF48" s="1285"/>
      <c r="AG48" s="1285"/>
      <c r="AH48" s="1285"/>
      <c r="AI48" s="1285"/>
      <c r="AJ48" s="1285"/>
      <c r="AK48" s="1285"/>
      <c r="AL48" s="1285"/>
      <c r="AM48" s="1285"/>
      <c r="AN48" s="1285"/>
      <c r="AO48" s="1285"/>
      <c r="AP48" s="1285"/>
      <c r="AQ48" s="1285"/>
      <c r="AR48" s="1285"/>
      <c r="AS48" s="1285"/>
      <c r="AT48" s="1285"/>
      <c r="AU48" s="1285"/>
      <c r="AV48" s="1285"/>
      <c r="AW48" s="1285"/>
      <c r="AX48" s="1285"/>
      <c r="AY48" s="1285"/>
      <c r="AZ48" s="1285"/>
      <c r="BA48" s="1285"/>
    </row>
    <row r="49" spans="1:53" ht="12.75">
      <c r="A49" s="1285"/>
      <c r="B49" s="1285"/>
      <c r="C49" s="1317"/>
      <c r="D49" s="1317"/>
      <c r="E49" s="1317"/>
      <c r="F49" s="1317"/>
      <c r="G49" s="1316"/>
      <c r="H49" s="1316"/>
      <c r="I49" s="1285"/>
      <c r="J49" s="1285"/>
      <c r="K49" s="1285"/>
      <c r="L49" s="1285"/>
      <c r="M49" s="1285"/>
      <c r="N49" s="1285"/>
      <c r="O49" s="1285"/>
      <c r="P49" s="1285"/>
      <c r="Q49" s="1285"/>
      <c r="R49" s="1285"/>
      <c r="S49" s="1285"/>
      <c r="T49" s="1285"/>
      <c r="U49" s="1285"/>
      <c r="V49" s="1285"/>
      <c r="W49" s="1285"/>
      <c r="X49" s="1285"/>
      <c r="Y49" s="1285"/>
      <c r="Z49" s="1285"/>
      <c r="AA49" s="1285"/>
      <c r="AB49" s="1285"/>
      <c r="AC49" s="1285"/>
      <c r="AD49" s="1285"/>
      <c r="AE49" s="1285"/>
      <c r="AF49" s="1285"/>
      <c r="AG49" s="1285"/>
      <c r="AH49" s="1285"/>
      <c r="AI49" s="1285"/>
      <c r="AJ49" s="1285"/>
      <c r="AK49" s="1285"/>
      <c r="AL49" s="1285"/>
      <c r="AM49" s="1285"/>
      <c r="AN49" s="1285"/>
      <c r="AO49" s="1285"/>
      <c r="AP49" s="1285"/>
      <c r="AQ49" s="1285"/>
      <c r="AR49" s="1285"/>
      <c r="AS49" s="1285"/>
      <c r="AT49" s="1285"/>
      <c r="AU49" s="1285"/>
      <c r="AV49" s="1285"/>
      <c r="AW49" s="1285"/>
      <c r="AX49" s="1285"/>
      <c r="AY49" s="1285"/>
      <c r="AZ49" s="1285"/>
      <c r="BA49" s="1285"/>
    </row>
    <row r="50" spans="1:53" ht="12.75">
      <c r="A50" s="1285"/>
      <c r="B50" s="1285"/>
      <c r="C50" s="1317"/>
      <c r="D50" s="1317"/>
      <c r="E50" s="1317"/>
      <c r="F50" s="1317"/>
      <c r="G50" s="1317"/>
      <c r="H50" s="1317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5"/>
      <c r="U50" s="1285"/>
      <c r="V50" s="1285"/>
      <c r="W50" s="1285"/>
      <c r="X50" s="1285"/>
      <c r="Y50" s="1285"/>
      <c r="Z50" s="1285"/>
      <c r="AA50" s="1285"/>
      <c r="AB50" s="1285"/>
      <c r="AC50" s="1285"/>
      <c r="AD50" s="1285"/>
      <c r="AE50" s="1285"/>
      <c r="AF50" s="1285"/>
      <c r="AG50" s="1285"/>
      <c r="AH50" s="1285"/>
      <c r="AI50" s="1285"/>
      <c r="AJ50" s="1285"/>
      <c r="AK50" s="1285"/>
      <c r="AL50" s="1285"/>
      <c r="AM50" s="1285"/>
      <c r="AN50" s="1285"/>
      <c r="AO50" s="1285"/>
      <c r="AP50" s="1285"/>
      <c r="AQ50" s="1285"/>
      <c r="AR50" s="1285"/>
      <c r="AS50" s="1285"/>
      <c r="AT50" s="1285"/>
      <c r="AU50" s="1285"/>
      <c r="AV50" s="1285"/>
      <c r="AW50" s="1285"/>
      <c r="AX50" s="1285"/>
      <c r="AY50" s="1285"/>
      <c r="AZ50" s="1285"/>
      <c r="BA50" s="1285"/>
    </row>
    <row r="51" spans="1:53" ht="12.75">
      <c r="A51" s="1285"/>
      <c r="B51" s="1285"/>
      <c r="C51" s="1317"/>
      <c r="D51" s="1317"/>
      <c r="E51" s="1317"/>
      <c r="F51" s="1317"/>
      <c r="G51" s="1317"/>
      <c r="H51" s="1317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5"/>
      <c r="U51" s="1285"/>
      <c r="V51" s="1285"/>
      <c r="W51" s="1285"/>
      <c r="X51" s="1285"/>
      <c r="Y51" s="1285"/>
      <c r="Z51" s="1285"/>
      <c r="AA51" s="1285"/>
      <c r="AB51" s="1285"/>
      <c r="AC51" s="1285"/>
      <c r="AD51" s="1285"/>
      <c r="AE51" s="1285"/>
      <c r="AF51" s="1285"/>
      <c r="AG51" s="1285"/>
      <c r="AH51" s="1285"/>
      <c r="AI51" s="1285"/>
      <c r="AJ51" s="1285"/>
      <c r="AK51" s="1285"/>
      <c r="AL51" s="1285"/>
      <c r="AM51" s="1285"/>
      <c r="AN51" s="1285"/>
      <c r="AO51" s="1285"/>
      <c r="AP51" s="1285"/>
      <c r="AQ51" s="1285"/>
      <c r="AR51" s="1285"/>
      <c r="AS51" s="1285"/>
      <c r="AT51" s="1285"/>
      <c r="AU51" s="1285"/>
      <c r="AV51" s="1285"/>
      <c r="AW51" s="1285"/>
      <c r="AX51" s="1285"/>
      <c r="AY51" s="1285"/>
      <c r="AZ51" s="1285"/>
      <c r="BA51" s="1285"/>
    </row>
    <row r="52" spans="1:53" ht="12.75">
      <c r="A52" s="1285"/>
      <c r="B52" s="1285"/>
      <c r="C52" s="1285"/>
      <c r="D52" s="1285"/>
      <c r="E52" s="1285"/>
      <c r="F52" s="1285"/>
      <c r="G52" s="1285"/>
      <c r="H52" s="1285"/>
      <c r="I52" s="1285"/>
      <c r="J52" s="1285"/>
      <c r="K52" s="1285"/>
      <c r="L52" s="1285"/>
      <c r="M52" s="1285"/>
      <c r="N52" s="1285"/>
      <c r="O52" s="1285"/>
      <c r="P52" s="1285"/>
      <c r="Q52" s="1285"/>
      <c r="R52" s="1285"/>
      <c r="S52" s="1285"/>
      <c r="T52" s="1285"/>
      <c r="U52" s="1285"/>
      <c r="V52" s="1285"/>
      <c r="W52" s="1285"/>
      <c r="X52" s="1285"/>
      <c r="Y52" s="1285"/>
      <c r="Z52" s="1285"/>
      <c r="AA52" s="1285"/>
      <c r="AB52" s="1285"/>
      <c r="AC52" s="1285"/>
      <c r="AD52" s="1285"/>
      <c r="AE52" s="1285"/>
      <c r="AF52" s="1285"/>
      <c r="AG52" s="1285"/>
      <c r="AH52" s="1285"/>
      <c r="AI52" s="1285"/>
      <c r="AJ52" s="1285"/>
      <c r="AK52" s="1285"/>
      <c r="AL52" s="1285"/>
      <c r="AM52" s="1285"/>
      <c r="AN52" s="1285"/>
      <c r="AO52" s="1285"/>
      <c r="AP52" s="1285"/>
      <c r="AQ52" s="1285"/>
      <c r="AR52" s="1285"/>
      <c r="AS52" s="1285"/>
      <c r="AT52" s="1285"/>
      <c r="AU52" s="1285"/>
      <c r="AV52" s="1285"/>
      <c r="AW52" s="1285"/>
      <c r="AX52" s="1285"/>
      <c r="AY52" s="1285"/>
      <c r="AZ52" s="1285"/>
      <c r="BA52" s="1285"/>
    </row>
    <row r="53" spans="1:53" ht="12.75">
      <c r="A53" s="1285"/>
      <c r="B53" s="1285"/>
      <c r="C53" s="1285"/>
      <c r="D53" s="1285"/>
      <c r="E53" s="1285"/>
      <c r="F53" s="1285"/>
      <c r="G53" s="1285"/>
      <c r="H53" s="1285"/>
      <c r="I53" s="1285"/>
      <c r="J53" s="1285"/>
      <c r="K53" s="1285"/>
      <c r="L53" s="1285"/>
      <c r="M53" s="1285"/>
      <c r="N53" s="1285"/>
      <c r="O53" s="1285"/>
      <c r="P53" s="1285"/>
      <c r="Q53" s="1285"/>
      <c r="R53" s="1285"/>
      <c r="S53" s="1285"/>
      <c r="T53" s="1285"/>
      <c r="U53" s="1285"/>
      <c r="V53" s="1285"/>
      <c r="W53" s="1285"/>
      <c r="X53" s="1285"/>
      <c r="Y53" s="1285"/>
      <c r="Z53" s="1285"/>
      <c r="AA53" s="1285"/>
      <c r="AB53" s="1285"/>
      <c r="AC53" s="1285"/>
      <c r="AD53" s="1285"/>
      <c r="AE53" s="1285"/>
      <c r="AF53" s="1285"/>
      <c r="AG53" s="1285"/>
      <c r="AH53" s="1285"/>
      <c r="AI53" s="1285"/>
      <c r="AJ53" s="1285"/>
      <c r="AK53" s="1285"/>
      <c r="AL53" s="1285"/>
      <c r="AM53" s="1285"/>
      <c r="AN53" s="1285"/>
      <c r="AO53" s="1285"/>
      <c r="AP53" s="1285"/>
      <c r="AQ53" s="1285"/>
      <c r="AR53" s="1285"/>
      <c r="AS53" s="1285"/>
      <c r="AT53" s="1285"/>
      <c r="AU53" s="1285"/>
      <c r="AV53" s="1285"/>
      <c r="AW53" s="1285"/>
      <c r="AX53" s="1285"/>
      <c r="AY53" s="1285"/>
      <c r="AZ53" s="1285"/>
      <c r="BA53" s="1285"/>
    </row>
    <row r="54" spans="1:53" ht="12.75">
      <c r="A54" s="1285"/>
      <c r="B54" s="1285"/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5"/>
      <c r="AD54" s="1285"/>
      <c r="AE54" s="1285"/>
      <c r="AF54" s="1285"/>
      <c r="AG54" s="1285"/>
      <c r="AH54" s="1285"/>
      <c r="AI54" s="1285"/>
      <c r="AJ54" s="1285"/>
      <c r="AK54" s="1285"/>
      <c r="AL54" s="1285"/>
      <c r="AM54" s="1285"/>
      <c r="AN54" s="1285"/>
      <c r="AO54" s="1285"/>
      <c r="AP54" s="1285"/>
      <c r="AQ54" s="1285"/>
      <c r="AR54" s="1285"/>
      <c r="AS54" s="1285"/>
      <c r="AT54" s="1285"/>
      <c r="AU54" s="1285"/>
      <c r="AV54" s="1285"/>
      <c r="AW54" s="1285"/>
      <c r="AX54" s="1285"/>
      <c r="AY54" s="1285"/>
      <c r="AZ54" s="1285"/>
      <c r="BA54" s="1285"/>
    </row>
    <row r="55" spans="1:53" ht="12.75">
      <c r="A55" s="1285"/>
      <c r="B55" s="1285"/>
      <c r="C55" s="1285"/>
      <c r="D55" s="1285"/>
      <c r="E55" s="1285"/>
      <c r="F55" s="1285"/>
      <c r="G55" s="1285"/>
      <c r="H55" s="1285"/>
      <c r="I55" s="1285"/>
      <c r="J55" s="1285"/>
      <c r="K55" s="1285"/>
      <c r="L55" s="1285"/>
      <c r="M55" s="1285"/>
      <c r="N55" s="1285"/>
      <c r="O55" s="1285"/>
      <c r="P55" s="1285"/>
      <c r="Q55" s="1285"/>
      <c r="R55" s="1285"/>
      <c r="S55" s="1285"/>
      <c r="T55" s="1285"/>
      <c r="U55" s="1285"/>
      <c r="V55" s="1285"/>
      <c r="W55" s="1285"/>
      <c r="X55" s="1285"/>
      <c r="Y55" s="1285"/>
      <c r="Z55" s="1285"/>
      <c r="AA55" s="1285"/>
      <c r="AB55" s="1285"/>
      <c r="AC55" s="1285"/>
      <c r="AD55" s="1285"/>
      <c r="AE55" s="1285"/>
      <c r="AF55" s="1285"/>
      <c r="AG55" s="1285"/>
      <c r="AH55" s="1285"/>
      <c r="AI55" s="1285"/>
      <c r="AJ55" s="1285"/>
      <c r="AK55" s="1285"/>
      <c r="AL55" s="1285"/>
      <c r="AM55" s="1285"/>
      <c r="AN55" s="1285"/>
      <c r="AO55" s="1285"/>
      <c r="AP55" s="1285"/>
      <c r="AQ55" s="1285"/>
      <c r="AR55" s="1285"/>
      <c r="AS55" s="1285"/>
      <c r="AT55" s="1285"/>
      <c r="AU55" s="1285"/>
      <c r="AV55" s="1285"/>
      <c r="AW55" s="1285"/>
      <c r="AX55" s="1285"/>
      <c r="AY55" s="1285"/>
      <c r="AZ55" s="1285"/>
      <c r="BA55" s="1285"/>
    </row>
    <row r="56" spans="1:53" ht="12.75">
      <c r="A56" s="1285"/>
      <c r="B56" s="1285"/>
      <c r="C56" s="1285"/>
      <c r="D56" s="1285"/>
      <c r="E56" s="1285"/>
      <c r="F56" s="1285"/>
      <c r="G56" s="1285"/>
      <c r="H56" s="1285"/>
      <c r="I56" s="1285"/>
      <c r="J56" s="1285"/>
      <c r="K56" s="1285"/>
      <c r="L56" s="1285"/>
      <c r="M56" s="1285"/>
      <c r="N56" s="1285"/>
      <c r="O56" s="1285"/>
      <c r="P56" s="1285"/>
      <c r="Q56" s="1285"/>
      <c r="R56" s="1285"/>
      <c r="S56" s="1285"/>
      <c r="T56" s="1285"/>
      <c r="U56" s="1285"/>
      <c r="V56" s="1285"/>
      <c r="W56" s="1285"/>
      <c r="X56" s="1285"/>
      <c r="Y56" s="1285"/>
      <c r="Z56" s="1285"/>
      <c r="AA56" s="1285"/>
      <c r="AB56" s="1285"/>
      <c r="AC56" s="1285"/>
      <c r="AD56" s="1285"/>
      <c r="AE56" s="1285"/>
      <c r="AF56" s="1285"/>
      <c r="AG56" s="1285"/>
      <c r="AH56" s="1285"/>
      <c r="AI56" s="1285"/>
      <c r="AJ56" s="1285"/>
      <c r="AK56" s="1285"/>
      <c r="AL56" s="1285"/>
      <c r="AM56" s="1285"/>
      <c r="AN56" s="1285"/>
      <c r="AO56" s="1285"/>
      <c r="AP56" s="1285"/>
      <c r="AQ56" s="1285"/>
      <c r="AR56" s="1285"/>
      <c r="AS56" s="1285"/>
      <c r="AT56" s="1285"/>
      <c r="AU56" s="1285"/>
      <c r="AV56" s="1285"/>
      <c r="AW56" s="1285"/>
      <c r="AX56" s="1285"/>
      <c r="AY56" s="1285"/>
      <c r="AZ56" s="1285"/>
      <c r="BA56" s="1285"/>
    </row>
    <row r="57" spans="1:53" ht="12.75">
      <c r="A57" s="1285"/>
      <c r="B57" s="1285"/>
      <c r="C57" s="1285"/>
      <c r="D57" s="1285"/>
      <c r="E57" s="1285"/>
      <c r="F57" s="1285"/>
      <c r="G57" s="1285"/>
      <c r="H57" s="1285"/>
      <c r="I57" s="1285"/>
      <c r="J57" s="1285"/>
      <c r="K57" s="1285"/>
      <c r="L57" s="1285"/>
      <c r="M57" s="1285"/>
      <c r="N57" s="1285"/>
      <c r="O57" s="1285"/>
      <c r="P57" s="1285"/>
      <c r="Q57" s="1285"/>
      <c r="R57" s="1285"/>
      <c r="S57" s="1285"/>
      <c r="T57" s="1285"/>
      <c r="U57" s="1285"/>
      <c r="V57" s="1285"/>
      <c r="W57" s="1285"/>
      <c r="X57" s="1285"/>
      <c r="Y57" s="1285"/>
      <c r="Z57" s="1285"/>
      <c r="AA57" s="1285"/>
      <c r="AB57" s="1285"/>
      <c r="AC57" s="1285"/>
      <c r="AD57" s="1285"/>
      <c r="AE57" s="1285"/>
      <c r="AF57" s="1285"/>
      <c r="AG57" s="1285"/>
      <c r="AH57" s="1285"/>
      <c r="AI57" s="1285"/>
      <c r="AJ57" s="1285"/>
      <c r="AK57" s="1285"/>
      <c r="AL57" s="1285"/>
      <c r="AM57" s="1285"/>
      <c r="AN57" s="1285"/>
      <c r="AO57" s="1285"/>
      <c r="AP57" s="1285"/>
      <c r="AQ57" s="1285"/>
      <c r="AR57" s="1285"/>
      <c r="AS57" s="1285"/>
      <c r="AT57" s="1285"/>
      <c r="AU57" s="1285"/>
      <c r="AV57" s="1285"/>
      <c r="AW57" s="1285"/>
      <c r="AX57" s="1285"/>
      <c r="AY57" s="1285"/>
      <c r="AZ57" s="1285"/>
      <c r="BA57" s="1285"/>
    </row>
    <row r="58" spans="1:53" ht="12.75">
      <c r="A58" s="1285"/>
      <c r="B58" s="1285"/>
      <c r="C58" s="1285"/>
      <c r="D58" s="1285"/>
      <c r="E58" s="1285"/>
      <c r="F58" s="1285"/>
      <c r="G58" s="1285"/>
      <c r="H58" s="1285"/>
      <c r="I58" s="1285"/>
      <c r="J58" s="1285"/>
      <c r="K58" s="1285"/>
      <c r="L58" s="1285"/>
      <c r="M58" s="1285"/>
      <c r="N58" s="1285"/>
      <c r="O58" s="1285"/>
      <c r="P58" s="1285"/>
      <c r="Q58" s="1285"/>
      <c r="R58" s="1285"/>
      <c r="S58" s="1285"/>
      <c r="T58" s="1285"/>
      <c r="U58" s="1285"/>
      <c r="V58" s="1285"/>
      <c r="W58" s="1285"/>
      <c r="X58" s="1285"/>
      <c r="Y58" s="1285"/>
      <c r="Z58" s="1285"/>
      <c r="AA58" s="1285"/>
      <c r="AB58" s="1285"/>
      <c r="AC58" s="1285"/>
      <c r="AD58" s="1285"/>
      <c r="AE58" s="1285"/>
      <c r="AF58" s="1285"/>
      <c r="AG58" s="1285"/>
      <c r="AH58" s="1285"/>
      <c r="AI58" s="1285"/>
      <c r="AJ58" s="1285"/>
      <c r="AK58" s="1285"/>
      <c r="AL58" s="1285"/>
      <c r="AM58" s="1285"/>
      <c r="AN58" s="1285"/>
      <c r="AO58" s="1285"/>
      <c r="AP58" s="1285"/>
      <c r="AQ58" s="1285"/>
      <c r="AR58" s="1285"/>
      <c r="AS58" s="1285"/>
      <c r="AT58" s="1285"/>
      <c r="AU58" s="1285"/>
      <c r="AV58" s="1285"/>
      <c r="AW58" s="1285"/>
      <c r="AX58" s="1285"/>
      <c r="AY58" s="1285"/>
      <c r="AZ58" s="1285"/>
      <c r="BA58" s="1285"/>
    </row>
    <row r="59" spans="1:53" ht="12.75">
      <c r="A59" s="1285"/>
      <c r="B59" s="1285"/>
      <c r="C59" s="1285"/>
      <c r="D59" s="1285"/>
      <c r="E59" s="1285"/>
      <c r="F59" s="1285"/>
      <c r="G59" s="1285"/>
      <c r="H59" s="1285"/>
      <c r="I59" s="1285"/>
      <c r="J59" s="1285"/>
      <c r="K59" s="1285"/>
      <c r="L59" s="1285"/>
      <c r="M59" s="1285"/>
      <c r="N59" s="1285"/>
      <c r="O59" s="1285"/>
      <c r="P59" s="1285"/>
      <c r="Q59" s="1285"/>
      <c r="R59" s="1285"/>
      <c r="S59" s="1285"/>
      <c r="T59" s="1285"/>
      <c r="U59" s="1285"/>
      <c r="V59" s="1285"/>
      <c r="W59" s="1285"/>
      <c r="X59" s="1285"/>
      <c r="Y59" s="1285"/>
      <c r="Z59" s="1285"/>
      <c r="AA59" s="1285"/>
      <c r="AB59" s="1285"/>
      <c r="AC59" s="1285"/>
      <c r="AD59" s="1285"/>
      <c r="AE59" s="1285"/>
      <c r="AF59" s="1285"/>
      <c r="AG59" s="1285"/>
      <c r="AH59" s="1285"/>
      <c r="AI59" s="1285"/>
      <c r="AJ59" s="1285"/>
      <c r="AK59" s="1285"/>
      <c r="AL59" s="1285"/>
      <c r="AM59" s="1285"/>
      <c r="AN59" s="1285"/>
      <c r="AO59" s="1285"/>
      <c r="AP59" s="1285"/>
      <c r="AQ59" s="1285"/>
      <c r="AR59" s="1285"/>
      <c r="AS59" s="1285"/>
      <c r="AT59" s="1285"/>
      <c r="AU59" s="1285"/>
      <c r="AV59" s="1285"/>
      <c r="AW59" s="1285"/>
      <c r="AX59" s="1285"/>
      <c r="AY59" s="1285"/>
      <c r="AZ59" s="1285"/>
      <c r="BA59" s="1285"/>
    </row>
    <row r="60" spans="1:53" ht="12.75">
      <c r="A60" s="1285"/>
      <c r="B60" s="1285"/>
      <c r="C60" s="1285"/>
      <c r="D60" s="1285"/>
      <c r="E60" s="1285"/>
      <c r="F60" s="1285"/>
      <c r="G60" s="1285"/>
      <c r="H60" s="1285"/>
      <c r="I60" s="1285"/>
      <c r="J60" s="1285"/>
      <c r="K60" s="1285"/>
      <c r="L60" s="1285"/>
      <c r="M60" s="1285"/>
      <c r="N60" s="1285"/>
      <c r="O60" s="1285"/>
      <c r="P60" s="1285"/>
      <c r="Q60" s="1285"/>
      <c r="R60" s="1285"/>
      <c r="S60" s="1285"/>
      <c r="T60" s="1285"/>
      <c r="U60" s="1285"/>
      <c r="V60" s="1285"/>
      <c r="W60" s="1285"/>
      <c r="X60" s="1285"/>
      <c r="Y60" s="1285"/>
      <c r="Z60" s="1285"/>
      <c r="AA60" s="1285"/>
      <c r="AB60" s="1285"/>
      <c r="AC60" s="1285"/>
      <c r="AD60" s="1285"/>
      <c r="AE60" s="1285"/>
      <c r="AF60" s="1285"/>
      <c r="AG60" s="1285"/>
      <c r="AH60" s="1285"/>
      <c r="AI60" s="1285"/>
      <c r="AJ60" s="1285"/>
      <c r="AK60" s="1285"/>
      <c r="AL60" s="1285"/>
      <c r="AM60" s="1285"/>
      <c r="AN60" s="1285"/>
      <c r="AO60" s="1285"/>
      <c r="AP60" s="1285"/>
      <c r="AQ60" s="1285"/>
      <c r="AR60" s="1285"/>
      <c r="AS60" s="1285"/>
      <c r="AT60" s="1285"/>
      <c r="AU60" s="1285"/>
      <c r="AV60" s="1285"/>
      <c r="AW60" s="1285"/>
      <c r="AX60" s="1285"/>
      <c r="AY60" s="1285"/>
      <c r="AZ60" s="1285"/>
      <c r="BA60" s="1285"/>
    </row>
    <row r="61" spans="1:53" ht="12.75">
      <c r="A61" s="1285"/>
      <c r="B61" s="1285"/>
      <c r="C61" s="1285"/>
      <c r="D61" s="1285"/>
      <c r="E61" s="1285"/>
      <c r="F61" s="1285"/>
      <c r="G61" s="1285"/>
      <c r="H61" s="1285"/>
      <c r="I61" s="1285"/>
      <c r="J61" s="1285"/>
      <c r="K61" s="1285"/>
      <c r="L61" s="1285"/>
      <c r="M61" s="1285"/>
      <c r="N61" s="1285"/>
      <c r="O61" s="1285"/>
      <c r="P61" s="1285"/>
      <c r="Q61" s="1285"/>
      <c r="R61" s="1285"/>
      <c r="S61" s="1285"/>
      <c r="T61" s="1285"/>
      <c r="U61" s="1285"/>
      <c r="V61" s="1285"/>
      <c r="W61" s="1285"/>
      <c r="X61" s="1285"/>
      <c r="Y61" s="1285"/>
      <c r="Z61" s="1285"/>
      <c r="AA61" s="1285"/>
      <c r="AB61" s="1285"/>
      <c r="AC61" s="1285"/>
      <c r="AD61" s="1285"/>
      <c r="AE61" s="1285"/>
      <c r="AF61" s="1285"/>
      <c r="AG61" s="1285"/>
      <c r="AH61" s="1285"/>
      <c r="AI61" s="1285"/>
      <c r="AJ61" s="1285"/>
      <c r="AK61" s="1285"/>
      <c r="AL61" s="1285"/>
      <c r="AM61" s="1285"/>
      <c r="AN61" s="1285"/>
      <c r="AO61" s="1285"/>
      <c r="AP61" s="1285"/>
      <c r="AQ61" s="1285"/>
      <c r="AR61" s="1285"/>
      <c r="AS61" s="1285"/>
      <c r="AT61" s="1285"/>
      <c r="AU61" s="1285"/>
      <c r="AV61" s="1285"/>
      <c r="AW61" s="1285"/>
      <c r="AX61" s="1285"/>
      <c r="AY61" s="1285"/>
      <c r="AZ61" s="1285"/>
      <c r="BA61" s="1285"/>
    </row>
    <row r="62" spans="1:53" ht="12.75">
      <c r="A62" s="1285"/>
      <c r="B62" s="1285"/>
      <c r="C62" s="1285"/>
      <c r="D62" s="1285"/>
      <c r="E62" s="1285"/>
      <c r="F62" s="1285"/>
      <c r="G62" s="1285"/>
      <c r="H62" s="1285"/>
      <c r="I62" s="1285"/>
      <c r="J62" s="1285"/>
      <c r="K62" s="1285"/>
      <c r="L62" s="1285"/>
      <c r="M62" s="1285"/>
      <c r="N62" s="1285"/>
      <c r="O62" s="1285"/>
      <c r="P62" s="1285"/>
      <c r="Q62" s="1285"/>
      <c r="R62" s="1285"/>
      <c r="S62" s="1285"/>
      <c r="T62" s="1285"/>
      <c r="U62" s="1285"/>
      <c r="V62" s="1285"/>
      <c r="W62" s="1285"/>
      <c r="X62" s="1285"/>
      <c r="Y62" s="1285"/>
      <c r="Z62" s="1285"/>
      <c r="AA62" s="1285"/>
      <c r="AB62" s="1285"/>
      <c r="AC62" s="1285"/>
      <c r="AD62" s="1285"/>
      <c r="AE62" s="1285"/>
      <c r="AF62" s="1285"/>
      <c r="AG62" s="1285"/>
      <c r="AH62" s="1285"/>
      <c r="AI62" s="1285"/>
      <c r="AJ62" s="1285"/>
      <c r="AK62" s="1285"/>
      <c r="AL62" s="1285"/>
      <c r="AM62" s="1285"/>
      <c r="AN62" s="1285"/>
      <c r="AO62" s="1285"/>
      <c r="AP62" s="1285"/>
      <c r="AQ62" s="1285"/>
      <c r="AR62" s="1285"/>
      <c r="AS62" s="1285"/>
      <c r="AT62" s="1285"/>
      <c r="AU62" s="1285"/>
      <c r="AV62" s="1285"/>
      <c r="AW62" s="1285"/>
      <c r="AX62" s="1285"/>
      <c r="AY62" s="1285"/>
      <c r="AZ62" s="1285"/>
      <c r="BA62" s="1285"/>
    </row>
    <row r="63" spans="1:53" ht="12.75">
      <c r="A63" s="1285"/>
      <c r="B63" s="1285"/>
      <c r="C63" s="1285"/>
      <c r="D63" s="1285"/>
      <c r="E63" s="1285"/>
      <c r="F63" s="1285"/>
      <c r="G63" s="1285"/>
      <c r="H63" s="1285"/>
      <c r="I63" s="1285"/>
      <c r="J63" s="1285"/>
      <c r="K63" s="1285"/>
      <c r="L63" s="1285"/>
      <c r="M63" s="1285"/>
      <c r="N63" s="1285"/>
      <c r="O63" s="1285"/>
      <c r="P63" s="1285"/>
      <c r="Q63" s="1285"/>
      <c r="R63" s="1285"/>
      <c r="S63" s="1285"/>
      <c r="T63" s="1285"/>
      <c r="U63" s="1285"/>
      <c r="V63" s="1285"/>
      <c r="W63" s="1285"/>
      <c r="X63" s="1285"/>
      <c r="Y63" s="1285"/>
      <c r="Z63" s="1285"/>
      <c r="AA63" s="1285"/>
      <c r="AB63" s="1285"/>
      <c r="AC63" s="1285"/>
      <c r="AD63" s="1285"/>
      <c r="AE63" s="1285"/>
      <c r="AF63" s="1285"/>
      <c r="AG63" s="1285"/>
      <c r="AH63" s="1285"/>
      <c r="AI63" s="1285"/>
      <c r="AJ63" s="1285"/>
      <c r="AK63" s="1285"/>
      <c r="AL63" s="1285"/>
      <c r="AM63" s="1285"/>
      <c r="AN63" s="1285"/>
      <c r="AO63" s="1285"/>
      <c r="AP63" s="1285"/>
      <c r="AQ63" s="1285"/>
      <c r="AR63" s="1285"/>
      <c r="AS63" s="1285"/>
      <c r="AT63" s="1285"/>
      <c r="AU63" s="1285"/>
      <c r="AV63" s="1285"/>
      <c r="AW63" s="1285"/>
      <c r="AX63" s="1285"/>
      <c r="AY63" s="1285"/>
      <c r="AZ63" s="1285"/>
      <c r="BA63" s="1285"/>
    </row>
    <row r="64" spans="1:53" ht="12.75">
      <c r="A64" s="1285"/>
      <c r="B64" s="1285"/>
      <c r="C64" s="1285"/>
      <c r="D64" s="1285"/>
      <c r="E64" s="1285"/>
      <c r="F64" s="1285"/>
      <c r="G64" s="1285"/>
      <c r="H64" s="1285"/>
      <c r="I64" s="1285"/>
      <c r="J64" s="1285"/>
      <c r="K64" s="1285"/>
      <c r="L64" s="1285"/>
      <c r="M64" s="1285"/>
      <c r="N64" s="1285"/>
      <c r="O64" s="1285"/>
      <c r="P64" s="1285"/>
      <c r="Q64" s="1285"/>
      <c r="R64" s="1285"/>
      <c r="S64" s="1285"/>
      <c r="T64" s="1285"/>
      <c r="U64" s="1285"/>
      <c r="V64" s="1285"/>
      <c r="W64" s="1285"/>
      <c r="X64" s="1285"/>
      <c r="Y64" s="1285"/>
      <c r="Z64" s="1285"/>
      <c r="AA64" s="1285"/>
      <c r="AB64" s="1285"/>
      <c r="AC64" s="1285"/>
      <c r="AD64" s="1285"/>
      <c r="AE64" s="1285"/>
      <c r="AF64" s="1285"/>
      <c r="AG64" s="1285"/>
      <c r="AH64" s="1285"/>
      <c r="AI64" s="1285"/>
      <c r="AJ64" s="1285"/>
      <c r="AK64" s="1285"/>
      <c r="AL64" s="1285"/>
      <c r="AM64" s="1285"/>
      <c r="AN64" s="1285"/>
      <c r="AO64" s="1285"/>
      <c r="AP64" s="1285"/>
      <c r="AQ64" s="1285"/>
      <c r="AR64" s="1285"/>
      <c r="AS64" s="1285"/>
      <c r="AT64" s="1285"/>
      <c r="AU64" s="1285"/>
      <c r="AV64" s="1285"/>
      <c r="AW64" s="1285"/>
      <c r="AX64" s="1285"/>
      <c r="AY64" s="1285"/>
      <c r="AZ64" s="1285"/>
      <c r="BA64" s="1285"/>
    </row>
    <row r="65" spans="1:53" ht="12.75">
      <c r="A65" s="1285"/>
      <c r="B65" s="1285"/>
      <c r="C65" s="1285"/>
      <c r="D65" s="1285"/>
      <c r="E65" s="1285"/>
      <c r="F65" s="1285"/>
      <c r="G65" s="1285"/>
      <c r="H65" s="1285"/>
      <c r="I65" s="1285"/>
      <c r="J65" s="1285"/>
      <c r="K65" s="1285"/>
      <c r="L65" s="1285"/>
      <c r="M65" s="1285"/>
      <c r="N65" s="1285"/>
      <c r="O65" s="1285"/>
      <c r="P65" s="1285"/>
      <c r="Q65" s="1285"/>
      <c r="R65" s="1285"/>
      <c r="S65" s="1285"/>
      <c r="T65" s="1285"/>
      <c r="U65" s="1285"/>
      <c r="V65" s="1285"/>
      <c r="W65" s="1285"/>
      <c r="X65" s="1285"/>
      <c r="Y65" s="1285"/>
      <c r="Z65" s="1285"/>
      <c r="AA65" s="1285"/>
      <c r="AB65" s="1285"/>
      <c r="AC65" s="1285"/>
      <c r="AD65" s="1285"/>
      <c r="AE65" s="1285"/>
      <c r="AF65" s="1285"/>
      <c r="AG65" s="1285"/>
      <c r="AH65" s="1285"/>
      <c r="AI65" s="1285"/>
      <c r="AJ65" s="1285"/>
      <c r="AK65" s="1285"/>
      <c r="AL65" s="1285"/>
      <c r="AM65" s="1285"/>
      <c r="AN65" s="1285"/>
      <c r="AO65" s="1285"/>
      <c r="AP65" s="1285"/>
      <c r="AQ65" s="1285"/>
      <c r="AR65" s="1285"/>
      <c r="AS65" s="1285"/>
      <c r="AT65" s="1285"/>
      <c r="AU65" s="1285"/>
      <c r="AV65" s="1285"/>
      <c r="AW65" s="1285"/>
      <c r="AX65" s="1285"/>
      <c r="AY65" s="1285"/>
      <c r="AZ65" s="1285"/>
      <c r="BA65" s="1285"/>
    </row>
    <row r="66" spans="1:53" ht="12.75">
      <c r="A66" s="1285"/>
      <c r="B66" s="1285"/>
      <c r="C66" s="1285"/>
      <c r="D66" s="1285"/>
      <c r="E66" s="1285"/>
      <c r="F66" s="1285"/>
      <c r="G66" s="1285"/>
      <c r="H66" s="1285"/>
      <c r="I66" s="1285"/>
      <c r="J66" s="1285"/>
      <c r="K66" s="1285"/>
      <c r="L66" s="1285"/>
      <c r="M66" s="1285"/>
      <c r="N66" s="1285"/>
      <c r="O66" s="1285"/>
      <c r="P66" s="1285"/>
      <c r="Q66" s="1285"/>
      <c r="R66" s="1285"/>
      <c r="S66" s="1285"/>
      <c r="T66" s="1285"/>
      <c r="U66" s="1285"/>
      <c r="V66" s="1285"/>
      <c r="W66" s="1285"/>
      <c r="X66" s="1285"/>
      <c r="Y66" s="1285"/>
      <c r="Z66" s="1285"/>
      <c r="AA66" s="1285"/>
      <c r="AB66" s="1285"/>
      <c r="AC66" s="1285"/>
      <c r="AD66" s="1285"/>
      <c r="AE66" s="1285"/>
      <c r="AF66" s="1285"/>
      <c r="AG66" s="1285"/>
      <c r="AH66" s="1285"/>
      <c r="AI66" s="1285"/>
      <c r="AJ66" s="1285"/>
      <c r="AK66" s="1285"/>
      <c r="AL66" s="1285"/>
      <c r="AM66" s="1285"/>
      <c r="AN66" s="1285"/>
      <c r="AO66" s="1285"/>
      <c r="AP66" s="1285"/>
      <c r="AQ66" s="1285"/>
      <c r="AR66" s="1285"/>
      <c r="AS66" s="1285"/>
      <c r="AT66" s="1285"/>
      <c r="AU66" s="1285"/>
      <c r="AV66" s="1285"/>
      <c r="AW66" s="1285"/>
      <c r="AX66" s="1285"/>
      <c r="AY66" s="1285"/>
      <c r="AZ66" s="1285"/>
      <c r="BA66" s="1285"/>
    </row>
    <row r="67" spans="1:53" ht="12.75">
      <c r="A67" s="1285"/>
      <c r="B67" s="1285"/>
      <c r="C67" s="1285"/>
      <c r="D67" s="1285"/>
      <c r="E67" s="1285"/>
      <c r="F67" s="1285"/>
      <c r="G67" s="1285"/>
      <c r="H67" s="1285"/>
      <c r="I67" s="1285"/>
      <c r="J67" s="1285"/>
      <c r="K67" s="1285"/>
      <c r="L67" s="1285"/>
      <c r="M67" s="1285"/>
      <c r="N67" s="1285"/>
      <c r="O67" s="1285"/>
      <c r="P67" s="1285"/>
      <c r="Q67" s="1285"/>
      <c r="R67" s="1285"/>
      <c r="S67" s="1285"/>
      <c r="T67" s="1285"/>
      <c r="U67" s="1285"/>
      <c r="V67" s="1285"/>
      <c r="W67" s="1285"/>
      <c r="X67" s="1285"/>
      <c r="Y67" s="1285"/>
      <c r="Z67" s="1285"/>
      <c r="AA67" s="1285"/>
      <c r="AB67" s="1285"/>
      <c r="AC67" s="1285"/>
      <c r="AD67" s="1285"/>
      <c r="AE67" s="1285"/>
      <c r="AF67" s="1285"/>
      <c r="AG67" s="1285"/>
      <c r="AH67" s="1285"/>
      <c r="AI67" s="1285"/>
      <c r="AJ67" s="1285"/>
      <c r="AK67" s="1285"/>
      <c r="AL67" s="1285"/>
      <c r="AM67" s="1285"/>
      <c r="AN67" s="1285"/>
      <c r="AO67" s="1285"/>
      <c r="AP67" s="1285"/>
      <c r="AQ67" s="1285"/>
      <c r="AR67" s="1285"/>
      <c r="AS67" s="1285"/>
      <c r="AT67" s="1285"/>
      <c r="AU67" s="1285"/>
      <c r="AV67" s="1285"/>
      <c r="AW67" s="1285"/>
      <c r="AX67" s="1285"/>
      <c r="AY67" s="1285"/>
      <c r="AZ67" s="1285"/>
      <c r="BA67" s="1285"/>
    </row>
    <row r="68" spans="1:53" ht="12.75">
      <c r="A68" s="1285"/>
      <c r="B68" s="1285"/>
      <c r="C68" s="1285"/>
      <c r="D68" s="1285"/>
      <c r="E68" s="1285"/>
      <c r="F68" s="1285"/>
      <c r="G68" s="1285"/>
      <c r="H68" s="1285"/>
      <c r="I68" s="1285"/>
      <c r="J68" s="1285"/>
      <c r="K68" s="1285"/>
      <c r="L68" s="1285"/>
      <c r="M68" s="1285"/>
      <c r="N68" s="1285"/>
      <c r="O68" s="1285"/>
      <c r="P68" s="1285"/>
      <c r="Q68" s="1285"/>
      <c r="R68" s="1285"/>
      <c r="S68" s="1285"/>
      <c r="T68" s="1285"/>
      <c r="U68" s="1285"/>
      <c r="V68" s="1285"/>
      <c r="W68" s="1285"/>
      <c r="X68" s="1285"/>
      <c r="Y68" s="1285"/>
      <c r="Z68" s="1285"/>
      <c r="AA68" s="1285"/>
      <c r="AB68" s="1285"/>
      <c r="AC68" s="1285"/>
      <c r="AD68" s="1285"/>
      <c r="AE68" s="1285"/>
      <c r="AF68" s="1285"/>
      <c r="AG68" s="1285"/>
      <c r="AH68" s="1285"/>
      <c r="AI68" s="1285"/>
      <c r="AJ68" s="1285"/>
      <c r="AK68" s="1285"/>
      <c r="AL68" s="1285"/>
      <c r="AM68" s="1285"/>
      <c r="AN68" s="1285"/>
      <c r="AO68" s="1285"/>
      <c r="AP68" s="1285"/>
      <c r="AQ68" s="1285"/>
      <c r="AR68" s="1285"/>
      <c r="AS68" s="1285"/>
      <c r="AT68" s="1285"/>
      <c r="AU68" s="1285"/>
      <c r="AV68" s="1285"/>
      <c r="AW68" s="1285"/>
      <c r="AX68" s="1285"/>
      <c r="AY68" s="1285"/>
      <c r="AZ68" s="1285"/>
      <c r="BA68" s="1285"/>
    </row>
    <row r="69" spans="1:53" ht="12.75">
      <c r="A69" s="1285"/>
      <c r="B69" s="1285"/>
      <c r="C69" s="1285"/>
      <c r="D69" s="1285"/>
      <c r="E69" s="1285"/>
      <c r="F69" s="1285"/>
      <c r="G69" s="1285"/>
      <c r="H69" s="1285"/>
      <c r="I69" s="1285"/>
      <c r="J69" s="1285"/>
      <c r="K69" s="1285"/>
      <c r="L69" s="1285"/>
      <c r="M69" s="1285"/>
      <c r="N69" s="1285"/>
      <c r="O69" s="1285"/>
      <c r="P69" s="1285"/>
      <c r="Q69" s="1285"/>
      <c r="R69" s="1285"/>
      <c r="S69" s="1285"/>
      <c r="T69" s="1285"/>
      <c r="U69" s="1285"/>
      <c r="V69" s="1285"/>
      <c r="W69" s="1285"/>
      <c r="X69" s="1285"/>
      <c r="Y69" s="1285"/>
      <c r="Z69" s="1285"/>
      <c r="AA69" s="1285"/>
      <c r="AB69" s="1285"/>
      <c r="AC69" s="1285"/>
      <c r="AD69" s="1285"/>
      <c r="AE69" s="1285"/>
      <c r="AF69" s="1285"/>
      <c r="AG69" s="1285"/>
      <c r="AH69" s="1285"/>
      <c r="AI69" s="1285"/>
      <c r="AJ69" s="1285"/>
      <c r="AK69" s="1285"/>
      <c r="AL69" s="1285"/>
      <c r="AM69" s="1285"/>
      <c r="AN69" s="1285"/>
      <c r="AO69" s="1285"/>
      <c r="AP69" s="1285"/>
      <c r="AQ69" s="1285"/>
      <c r="AR69" s="1285"/>
      <c r="AS69" s="1285"/>
      <c r="AT69" s="1285"/>
      <c r="AU69" s="1285"/>
      <c r="AV69" s="1285"/>
      <c r="AW69" s="1285"/>
      <c r="AX69" s="1285"/>
      <c r="AY69" s="1285"/>
      <c r="AZ69" s="1285"/>
      <c r="BA69" s="1285"/>
    </row>
    <row r="70" spans="1:53" ht="12.75">
      <c r="A70" s="1285"/>
      <c r="B70" s="1285"/>
      <c r="C70" s="1285"/>
      <c r="D70" s="1285"/>
      <c r="E70" s="1285"/>
      <c r="F70" s="1285"/>
      <c r="G70" s="1285"/>
      <c r="H70" s="1285"/>
      <c r="I70" s="1285"/>
      <c r="J70" s="1285"/>
      <c r="K70" s="1285"/>
      <c r="L70" s="1285"/>
      <c r="M70" s="1285"/>
      <c r="N70" s="1285"/>
      <c r="O70" s="1285"/>
      <c r="P70" s="1285"/>
      <c r="Q70" s="1285"/>
      <c r="R70" s="1285"/>
      <c r="S70" s="1285"/>
      <c r="T70" s="1285"/>
      <c r="U70" s="1285"/>
      <c r="V70" s="1285"/>
      <c r="W70" s="1285"/>
      <c r="X70" s="1285"/>
      <c r="Y70" s="1285"/>
      <c r="Z70" s="1285"/>
      <c r="AA70" s="1285"/>
      <c r="AB70" s="1285"/>
      <c r="AC70" s="1285"/>
      <c r="AD70" s="1285"/>
      <c r="AE70" s="1285"/>
      <c r="AF70" s="1285"/>
      <c r="AG70" s="1285"/>
      <c r="AH70" s="1285"/>
      <c r="AI70" s="1285"/>
      <c r="AJ70" s="1285"/>
      <c r="AK70" s="1285"/>
      <c r="AL70" s="1285"/>
      <c r="AM70" s="1285"/>
      <c r="AN70" s="1285"/>
      <c r="AO70" s="1285"/>
      <c r="AP70" s="1285"/>
      <c r="AQ70" s="1285"/>
      <c r="AR70" s="1285"/>
      <c r="AS70" s="1285"/>
      <c r="AT70" s="1285"/>
      <c r="AU70" s="1285"/>
      <c r="AV70" s="1285"/>
      <c r="AW70" s="1285"/>
      <c r="AX70" s="1285"/>
      <c r="AY70" s="1285"/>
      <c r="AZ70" s="1285"/>
      <c r="BA70" s="1285"/>
    </row>
    <row r="71" spans="1:53" ht="12.75">
      <c r="A71" s="1285"/>
      <c r="B71" s="1285"/>
      <c r="C71" s="1285"/>
      <c r="D71" s="1285"/>
      <c r="E71" s="1285"/>
      <c r="F71" s="1285"/>
      <c r="G71" s="1285"/>
      <c r="H71" s="1285"/>
      <c r="I71" s="1285"/>
      <c r="J71" s="1285"/>
      <c r="K71" s="1285"/>
      <c r="L71" s="1285"/>
      <c r="M71" s="1285"/>
      <c r="N71" s="1285"/>
      <c r="O71" s="1285"/>
      <c r="P71" s="1285"/>
      <c r="Q71" s="1285"/>
      <c r="R71" s="1285"/>
      <c r="S71" s="1285"/>
      <c r="T71" s="1285"/>
      <c r="U71" s="1285"/>
      <c r="V71" s="1285"/>
      <c r="W71" s="1285"/>
      <c r="X71" s="1285"/>
      <c r="Y71" s="1285"/>
      <c r="Z71" s="1285"/>
      <c r="AA71" s="1285"/>
      <c r="AB71" s="1285"/>
      <c r="AC71" s="1285"/>
      <c r="AD71" s="1285"/>
      <c r="AE71" s="1285"/>
      <c r="AF71" s="1285"/>
      <c r="AG71" s="1285"/>
      <c r="AH71" s="1285"/>
      <c r="AI71" s="1285"/>
      <c r="AJ71" s="1285"/>
      <c r="AK71" s="1285"/>
      <c r="AL71" s="1285"/>
      <c r="AM71" s="1285"/>
      <c r="AN71" s="1285"/>
      <c r="AO71" s="1285"/>
      <c r="AP71" s="1285"/>
      <c r="AQ71" s="1285"/>
      <c r="AR71" s="1285"/>
      <c r="AS71" s="1285"/>
      <c r="AT71" s="1285"/>
      <c r="AU71" s="1285"/>
      <c r="AV71" s="1285"/>
      <c r="AW71" s="1285"/>
      <c r="AX71" s="1285"/>
      <c r="AY71" s="1285"/>
      <c r="AZ71" s="1285"/>
      <c r="BA71" s="1285"/>
    </row>
    <row r="72" spans="1:53" ht="12.75">
      <c r="A72" s="1285"/>
      <c r="B72" s="1285"/>
      <c r="C72" s="1285"/>
      <c r="D72" s="1285"/>
      <c r="E72" s="1285"/>
      <c r="F72" s="1285"/>
      <c r="G72" s="1285"/>
      <c r="H72" s="1285"/>
      <c r="I72" s="1285"/>
      <c r="J72" s="1285"/>
      <c r="K72" s="1285"/>
      <c r="L72" s="1285"/>
      <c r="M72" s="1285"/>
      <c r="N72" s="1285"/>
      <c r="O72" s="1285"/>
      <c r="P72" s="1285"/>
      <c r="Q72" s="1285"/>
      <c r="R72" s="1285"/>
      <c r="S72" s="1285"/>
      <c r="T72" s="1285"/>
      <c r="U72" s="1285"/>
      <c r="V72" s="1285"/>
      <c r="W72" s="1285"/>
      <c r="X72" s="1285"/>
      <c r="Y72" s="1285"/>
      <c r="Z72" s="1285"/>
      <c r="AA72" s="1285"/>
      <c r="AB72" s="1285"/>
      <c r="AC72" s="1285"/>
      <c r="AD72" s="1285"/>
      <c r="AE72" s="1285"/>
      <c r="AF72" s="1285"/>
      <c r="AG72" s="1285"/>
      <c r="AH72" s="1285"/>
      <c r="AI72" s="1285"/>
      <c r="AJ72" s="1285"/>
      <c r="AK72" s="1285"/>
      <c r="AL72" s="1285"/>
      <c r="AM72" s="1285"/>
      <c r="AN72" s="1285"/>
      <c r="AO72" s="1285"/>
      <c r="AP72" s="1285"/>
      <c r="AQ72" s="1285"/>
      <c r="AR72" s="1285"/>
      <c r="AS72" s="1285"/>
      <c r="AT72" s="1285"/>
      <c r="AU72" s="1285"/>
      <c r="AV72" s="1285"/>
      <c r="AW72" s="1285"/>
      <c r="AX72" s="1285"/>
      <c r="AY72" s="1285"/>
      <c r="AZ72" s="1285"/>
      <c r="BA72" s="1285"/>
    </row>
    <row r="73" spans="1:53" ht="12.75">
      <c r="A73" s="1285"/>
      <c r="B73" s="1285"/>
      <c r="C73" s="1285"/>
      <c r="D73" s="1285"/>
      <c r="E73" s="1285"/>
      <c r="F73" s="1285"/>
      <c r="G73" s="1285"/>
      <c r="H73" s="1285"/>
      <c r="I73" s="1285"/>
      <c r="J73" s="1285"/>
      <c r="K73" s="1285"/>
      <c r="L73" s="1285"/>
      <c r="M73" s="1285"/>
      <c r="N73" s="1285"/>
      <c r="O73" s="1285"/>
      <c r="P73" s="1285"/>
      <c r="Q73" s="1285"/>
      <c r="R73" s="1285"/>
      <c r="S73" s="1285"/>
      <c r="T73" s="1285"/>
      <c r="U73" s="1285"/>
      <c r="V73" s="1285"/>
      <c r="W73" s="1285"/>
      <c r="X73" s="1285"/>
      <c r="Y73" s="1285"/>
      <c r="Z73" s="1285"/>
      <c r="AA73" s="1285"/>
      <c r="AB73" s="1285"/>
      <c r="AC73" s="1285"/>
      <c r="AD73" s="1285"/>
      <c r="AE73" s="1285"/>
      <c r="AF73" s="1285"/>
      <c r="AG73" s="1285"/>
      <c r="AH73" s="1285"/>
      <c r="AI73" s="1285"/>
      <c r="AJ73" s="1285"/>
      <c r="AK73" s="1285"/>
      <c r="AL73" s="1285"/>
      <c r="AM73" s="1285"/>
      <c r="AN73" s="1285"/>
      <c r="AO73" s="1285"/>
      <c r="AP73" s="1285"/>
      <c r="AQ73" s="1285"/>
      <c r="AR73" s="1285"/>
      <c r="AS73" s="1285"/>
      <c r="AT73" s="1285"/>
      <c r="AU73" s="1285"/>
      <c r="AV73" s="1285"/>
      <c r="AW73" s="1285"/>
      <c r="AX73" s="1285"/>
      <c r="AY73" s="1285"/>
      <c r="AZ73" s="1285"/>
      <c r="BA73" s="1285"/>
    </row>
    <row r="74" spans="1:53" ht="12.75">
      <c r="A74" s="1285"/>
      <c r="B74" s="1285"/>
      <c r="C74" s="1285"/>
      <c r="D74" s="1285"/>
      <c r="E74" s="1285"/>
      <c r="F74" s="1285"/>
      <c r="G74" s="1285"/>
      <c r="H74" s="1285"/>
      <c r="I74" s="1285"/>
      <c r="J74" s="1285"/>
      <c r="K74" s="1285"/>
      <c r="L74" s="1285"/>
      <c r="M74" s="1285"/>
      <c r="N74" s="1285"/>
      <c r="O74" s="1285"/>
      <c r="P74" s="1285"/>
      <c r="Q74" s="1285"/>
      <c r="R74" s="1285"/>
      <c r="S74" s="1285"/>
      <c r="T74" s="1285"/>
      <c r="U74" s="1285"/>
      <c r="V74" s="1285"/>
      <c r="W74" s="1285"/>
      <c r="X74" s="1285"/>
      <c r="Y74" s="1285"/>
      <c r="Z74" s="1285"/>
      <c r="AA74" s="1285"/>
      <c r="AB74" s="1285"/>
      <c r="AC74" s="1285"/>
      <c r="AD74" s="1285"/>
      <c r="AE74" s="1285"/>
      <c r="AF74" s="1285"/>
      <c r="AG74" s="1285"/>
      <c r="AH74" s="1285"/>
      <c r="AI74" s="1285"/>
      <c r="AJ74" s="1285"/>
      <c r="AK74" s="1285"/>
      <c r="AL74" s="1285"/>
      <c r="AM74" s="1285"/>
      <c r="AN74" s="1285"/>
      <c r="AO74" s="1285"/>
      <c r="AP74" s="1285"/>
      <c r="AQ74" s="1285"/>
      <c r="AR74" s="1285"/>
      <c r="AS74" s="1285"/>
      <c r="AT74" s="1285"/>
      <c r="AU74" s="1285"/>
      <c r="AV74" s="1285"/>
      <c r="AW74" s="1285"/>
      <c r="AX74" s="1285"/>
      <c r="AY74" s="1285"/>
      <c r="AZ74" s="1285"/>
      <c r="BA74" s="1285"/>
    </row>
    <row r="75" spans="1:53" ht="12.75">
      <c r="A75" s="1285"/>
      <c r="B75" s="1285"/>
      <c r="C75" s="1285"/>
      <c r="D75" s="1285"/>
      <c r="E75" s="1285"/>
      <c r="F75" s="1285"/>
      <c r="G75" s="1285"/>
      <c r="H75" s="1285"/>
      <c r="I75" s="1285"/>
      <c r="J75" s="1285"/>
      <c r="K75" s="1285"/>
      <c r="L75" s="1285"/>
      <c r="M75" s="1285"/>
      <c r="N75" s="1285"/>
      <c r="O75" s="1285"/>
      <c r="P75" s="1285"/>
      <c r="Q75" s="1285"/>
      <c r="R75" s="1285"/>
      <c r="S75" s="1285"/>
      <c r="T75" s="1285"/>
      <c r="U75" s="1285"/>
      <c r="V75" s="1285"/>
      <c r="W75" s="1285"/>
      <c r="X75" s="1285"/>
      <c r="Y75" s="1285"/>
      <c r="Z75" s="1285"/>
      <c r="AA75" s="1285"/>
      <c r="AB75" s="1285"/>
      <c r="AC75" s="1285"/>
      <c r="AD75" s="1285"/>
      <c r="AE75" s="1285"/>
      <c r="AF75" s="1285"/>
      <c r="AG75" s="1285"/>
      <c r="AH75" s="1285"/>
      <c r="AI75" s="1285"/>
      <c r="AJ75" s="1285"/>
      <c r="AK75" s="1285"/>
      <c r="AL75" s="1285"/>
      <c r="AM75" s="1285"/>
      <c r="AN75" s="1285"/>
      <c r="AO75" s="1285"/>
      <c r="AP75" s="1285"/>
      <c r="AQ75" s="1285"/>
      <c r="AR75" s="1285"/>
      <c r="AS75" s="1285"/>
      <c r="AT75" s="1285"/>
      <c r="AU75" s="1285"/>
      <c r="AV75" s="1285"/>
      <c r="AW75" s="1285"/>
      <c r="AX75" s="1285"/>
      <c r="AY75" s="1285"/>
      <c r="AZ75" s="1285"/>
      <c r="BA75" s="1285"/>
    </row>
    <row r="76" spans="1:53" ht="12.75">
      <c r="A76" s="1285"/>
      <c r="B76" s="1285"/>
      <c r="C76" s="1285"/>
      <c r="D76" s="1285"/>
      <c r="E76" s="1285"/>
      <c r="F76" s="1285"/>
      <c r="G76" s="1285"/>
      <c r="H76" s="1285"/>
      <c r="I76" s="1285"/>
      <c r="J76" s="1285"/>
      <c r="K76" s="1285"/>
      <c r="L76" s="1285"/>
      <c r="M76" s="1285"/>
      <c r="N76" s="1285"/>
      <c r="O76" s="1285"/>
      <c r="P76" s="1285"/>
      <c r="Q76" s="1285"/>
      <c r="R76" s="1285"/>
      <c r="S76" s="1285"/>
      <c r="T76" s="1285"/>
      <c r="U76" s="1285"/>
      <c r="V76" s="1285"/>
      <c r="W76" s="1285"/>
      <c r="X76" s="1285"/>
      <c r="Y76" s="1285"/>
      <c r="Z76" s="1285"/>
      <c r="AA76" s="1285"/>
      <c r="AB76" s="1285"/>
      <c r="AC76" s="1285"/>
      <c r="AD76" s="1285"/>
      <c r="AE76" s="1285"/>
      <c r="AF76" s="1285"/>
      <c r="AG76" s="1285"/>
      <c r="AH76" s="1285"/>
      <c r="AI76" s="1285"/>
      <c r="AJ76" s="1285"/>
      <c r="AK76" s="1285"/>
      <c r="AL76" s="1285"/>
      <c r="AM76" s="1285"/>
      <c r="AN76" s="1285"/>
      <c r="AO76" s="1285"/>
      <c r="AP76" s="1285"/>
      <c r="AQ76" s="1285"/>
      <c r="AR76" s="1285"/>
      <c r="AS76" s="1285"/>
      <c r="AT76" s="1285"/>
      <c r="AU76" s="1285"/>
      <c r="AV76" s="1285"/>
      <c r="AW76" s="1285"/>
      <c r="AX76" s="1285"/>
      <c r="AY76" s="1285"/>
      <c r="AZ76" s="1285"/>
      <c r="BA76" s="1285"/>
    </row>
    <row r="77" spans="1:53" ht="12.75">
      <c r="A77" s="1285"/>
      <c r="B77" s="1285"/>
      <c r="C77" s="1285"/>
      <c r="D77" s="1285"/>
      <c r="E77" s="1285"/>
      <c r="F77" s="1285"/>
      <c r="G77" s="1285"/>
      <c r="H77" s="1285"/>
      <c r="I77" s="1285"/>
      <c r="J77" s="1285"/>
      <c r="K77" s="1285"/>
      <c r="L77" s="1285"/>
      <c r="M77" s="1285"/>
      <c r="N77" s="1285"/>
      <c r="O77" s="1285"/>
      <c r="P77" s="1285"/>
      <c r="Q77" s="1285"/>
      <c r="R77" s="1285"/>
      <c r="S77" s="1285"/>
      <c r="T77" s="1285"/>
      <c r="U77" s="1285"/>
      <c r="V77" s="1285"/>
      <c r="W77" s="1285"/>
      <c r="X77" s="1285"/>
      <c r="Y77" s="1285"/>
      <c r="Z77" s="1285"/>
      <c r="AA77" s="1285"/>
      <c r="AB77" s="1285"/>
      <c r="AC77" s="1285"/>
      <c r="AD77" s="1285"/>
      <c r="AE77" s="1285"/>
      <c r="AF77" s="1285"/>
      <c r="AG77" s="1285"/>
      <c r="AH77" s="1285"/>
      <c r="AI77" s="1285"/>
      <c r="AJ77" s="1285"/>
      <c r="AK77" s="1285"/>
      <c r="AL77" s="1285"/>
      <c r="AM77" s="1285"/>
      <c r="AN77" s="1285"/>
      <c r="AO77" s="1285"/>
      <c r="AP77" s="1285"/>
      <c r="AQ77" s="1285"/>
      <c r="AR77" s="1285"/>
      <c r="AS77" s="1285"/>
      <c r="AT77" s="1285"/>
      <c r="AU77" s="1285"/>
      <c r="AV77" s="1285"/>
      <c r="AW77" s="1285"/>
      <c r="AX77" s="1285"/>
      <c r="AY77" s="1285"/>
      <c r="AZ77" s="1285"/>
      <c r="BA77" s="1285"/>
    </row>
    <row r="78" spans="1:53" ht="12.75">
      <c r="A78" s="1285"/>
      <c r="B78" s="1285"/>
      <c r="C78" s="1285"/>
      <c r="D78" s="1285"/>
      <c r="E78" s="1285"/>
      <c r="F78" s="1285"/>
      <c r="G78" s="1285"/>
      <c r="H78" s="1285"/>
      <c r="I78" s="1285"/>
      <c r="J78" s="1285"/>
      <c r="K78" s="1285"/>
      <c r="L78" s="1285"/>
      <c r="M78" s="1285"/>
      <c r="N78" s="1285"/>
      <c r="O78" s="1285"/>
      <c r="P78" s="1285"/>
      <c r="Q78" s="1285"/>
      <c r="R78" s="1285"/>
      <c r="S78" s="1285"/>
      <c r="T78" s="1285"/>
      <c r="U78" s="1285"/>
      <c r="V78" s="1285"/>
      <c r="W78" s="1285"/>
      <c r="X78" s="1285"/>
      <c r="Y78" s="1285"/>
      <c r="Z78" s="1285"/>
      <c r="AA78" s="1285"/>
      <c r="AB78" s="1285"/>
      <c r="AC78" s="1285"/>
      <c r="AD78" s="1285"/>
      <c r="AE78" s="1285"/>
      <c r="AF78" s="1285"/>
      <c r="AG78" s="1285"/>
      <c r="AH78" s="1285"/>
      <c r="AI78" s="1285"/>
      <c r="AJ78" s="1285"/>
      <c r="AK78" s="1285"/>
      <c r="AL78" s="1285"/>
      <c r="AM78" s="1285"/>
      <c r="AN78" s="1285"/>
      <c r="AO78" s="1285"/>
      <c r="AP78" s="1285"/>
      <c r="AQ78" s="1285"/>
      <c r="AR78" s="1285"/>
      <c r="AS78" s="1285"/>
      <c r="AT78" s="1285"/>
      <c r="AU78" s="1285"/>
      <c r="AV78" s="1285"/>
      <c r="AW78" s="1285"/>
      <c r="AX78" s="1285"/>
      <c r="AY78" s="1285"/>
      <c r="AZ78" s="1285"/>
      <c r="BA78" s="1285"/>
    </row>
    <row r="79" spans="1:53" ht="12.75">
      <c r="A79" s="1285"/>
      <c r="B79" s="1285"/>
      <c r="C79" s="1285"/>
      <c r="D79" s="1285"/>
      <c r="E79" s="1285"/>
      <c r="F79" s="1285"/>
      <c r="G79" s="1285"/>
      <c r="H79" s="1285"/>
      <c r="I79" s="1285"/>
      <c r="J79" s="1285"/>
      <c r="K79" s="1285"/>
      <c r="L79" s="1285"/>
      <c r="M79" s="1285"/>
      <c r="N79" s="1285"/>
      <c r="O79" s="1285"/>
      <c r="P79" s="1285"/>
      <c r="Q79" s="1285"/>
      <c r="R79" s="1285"/>
      <c r="S79" s="1285"/>
      <c r="T79" s="1285"/>
      <c r="U79" s="1285"/>
      <c r="V79" s="1285"/>
      <c r="W79" s="1285"/>
      <c r="X79" s="1285"/>
      <c r="Y79" s="1285"/>
      <c r="Z79" s="1285"/>
      <c r="AA79" s="1285"/>
      <c r="AB79" s="1285"/>
      <c r="AC79" s="1285"/>
      <c r="AD79" s="1285"/>
      <c r="AE79" s="1285"/>
      <c r="AF79" s="1285"/>
      <c r="AG79" s="1285"/>
      <c r="AH79" s="1285"/>
      <c r="AI79" s="1285"/>
      <c r="AJ79" s="1285"/>
      <c r="AK79" s="1285"/>
      <c r="AL79" s="1285"/>
      <c r="AM79" s="1285"/>
      <c r="AN79" s="1285"/>
      <c r="AO79" s="1285"/>
      <c r="AP79" s="1285"/>
      <c r="AQ79" s="1285"/>
      <c r="AR79" s="1285"/>
      <c r="AS79" s="1285"/>
      <c r="AT79" s="1285"/>
      <c r="AU79" s="1285"/>
      <c r="AV79" s="1285"/>
      <c r="AW79" s="1285"/>
      <c r="AX79" s="1285"/>
      <c r="AY79" s="1285"/>
      <c r="AZ79" s="1285"/>
      <c r="BA79" s="1285"/>
    </row>
    <row r="80" spans="1:53" ht="12.75">
      <c r="A80" s="1285"/>
      <c r="B80" s="1285"/>
      <c r="C80" s="1285"/>
      <c r="D80" s="1285"/>
      <c r="E80" s="1285"/>
      <c r="F80" s="1285"/>
      <c r="G80" s="1285"/>
      <c r="H80" s="1311"/>
      <c r="I80" s="1285"/>
      <c r="J80" s="1285"/>
      <c r="K80" s="1285"/>
      <c r="L80" s="1285"/>
      <c r="M80" s="1285"/>
      <c r="N80" s="1285"/>
      <c r="O80" s="1285"/>
      <c r="P80" s="1285"/>
      <c r="Q80" s="1285"/>
      <c r="R80" s="1285"/>
      <c r="S80" s="1285"/>
      <c r="T80" s="1285"/>
      <c r="U80" s="1285"/>
      <c r="V80" s="1285"/>
      <c r="W80" s="1285"/>
      <c r="X80" s="1285"/>
      <c r="Y80" s="1285"/>
      <c r="Z80" s="1285"/>
      <c r="AA80" s="1285"/>
      <c r="AB80" s="1285"/>
      <c r="AC80" s="1285"/>
      <c r="AD80" s="1285"/>
      <c r="AE80" s="1285"/>
      <c r="AF80" s="1285"/>
      <c r="AG80" s="1285"/>
      <c r="AH80" s="1285"/>
      <c r="AI80" s="1285"/>
      <c r="AJ80" s="1285"/>
      <c r="AK80" s="1285"/>
      <c r="AL80" s="1285"/>
      <c r="AM80" s="1285"/>
      <c r="AN80" s="1285"/>
      <c r="AO80" s="1285"/>
      <c r="AP80" s="1285"/>
      <c r="AQ80" s="1285"/>
      <c r="AR80" s="1285"/>
      <c r="AS80" s="1285"/>
      <c r="AT80" s="1285"/>
      <c r="AU80" s="1285"/>
      <c r="AV80" s="1285"/>
      <c r="AW80" s="1285"/>
      <c r="AX80" s="1285"/>
      <c r="AY80" s="1285"/>
      <c r="AZ80" s="1285"/>
      <c r="BA80" s="1285"/>
    </row>
    <row r="81" spans="1:53" ht="12.75">
      <c r="A81" s="1285"/>
      <c r="B81" s="1285"/>
      <c r="C81" s="1285"/>
      <c r="D81" s="1285"/>
      <c r="E81" s="1285"/>
      <c r="F81" s="1285"/>
      <c r="G81" s="1285"/>
      <c r="H81" s="1312"/>
      <c r="I81" s="1285"/>
      <c r="J81" s="1285"/>
      <c r="K81" s="1285"/>
      <c r="L81" s="1285"/>
      <c r="M81" s="1285"/>
      <c r="N81" s="1285"/>
      <c r="O81" s="1285"/>
      <c r="P81" s="1285"/>
      <c r="Q81" s="1285"/>
      <c r="R81" s="1285"/>
      <c r="S81" s="1285"/>
      <c r="T81" s="1285"/>
      <c r="U81" s="1285"/>
      <c r="V81" s="1285"/>
      <c r="W81" s="1285"/>
      <c r="X81" s="1285"/>
      <c r="Y81" s="1285"/>
      <c r="Z81" s="1285"/>
      <c r="AA81" s="1285"/>
      <c r="AB81" s="1285"/>
      <c r="AC81" s="1285"/>
      <c r="AD81" s="1285"/>
      <c r="AE81" s="1285"/>
      <c r="AF81" s="1285"/>
      <c r="AG81" s="1285"/>
      <c r="AH81" s="1285"/>
      <c r="AI81" s="1285"/>
      <c r="AJ81" s="1285"/>
      <c r="AK81" s="1285"/>
      <c r="AL81" s="1285"/>
      <c r="AM81" s="1285"/>
      <c r="AN81" s="1285"/>
      <c r="AO81" s="1285"/>
      <c r="AP81" s="1285"/>
      <c r="AQ81" s="1285"/>
      <c r="AR81" s="1285"/>
      <c r="AS81" s="1285"/>
      <c r="AT81" s="1285"/>
      <c r="AU81" s="1285"/>
      <c r="AV81" s="1285"/>
      <c r="AW81" s="1285"/>
      <c r="AX81" s="1285"/>
      <c r="AY81" s="1285"/>
      <c r="AZ81" s="1285"/>
      <c r="BA81" s="1285"/>
    </row>
    <row r="82" spans="1:53" ht="12.75">
      <c r="A82" s="1313"/>
      <c r="B82" s="1313"/>
      <c r="C82" s="1313"/>
      <c r="D82" s="1313"/>
      <c r="E82" s="1313"/>
      <c r="F82" s="1313"/>
      <c r="G82" s="1313"/>
      <c r="H82" s="1313"/>
      <c r="I82" s="1315"/>
      <c r="J82" s="1315"/>
      <c r="K82" s="1315"/>
      <c r="L82" s="1315"/>
      <c r="M82" s="1315"/>
      <c r="N82" s="1315"/>
      <c r="O82" s="1315"/>
      <c r="P82" s="1315"/>
      <c r="Q82" s="1315"/>
      <c r="R82" s="1315"/>
      <c r="S82" s="1315"/>
      <c r="T82" s="1315"/>
      <c r="U82" s="1315"/>
      <c r="V82" s="1315"/>
      <c r="W82" s="1315"/>
      <c r="X82" s="1315"/>
      <c r="Y82" s="1315"/>
      <c r="Z82" s="1315"/>
      <c r="AA82" s="1285"/>
      <c r="AB82" s="1285"/>
      <c r="AC82" s="1285"/>
      <c r="AD82" s="1285"/>
      <c r="AE82" s="1285"/>
      <c r="AF82" s="1285"/>
      <c r="AG82" s="1285"/>
      <c r="AH82" s="1285"/>
      <c r="AI82" s="1285"/>
      <c r="AJ82" s="1285"/>
      <c r="AK82" s="1285"/>
      <c r="AL82" s="1285"/>
      <c r="AM82" s="1285"/>
      <c r="AN82" s="1285"/>
      <c r="AO82" s="1285"/>
      <c r="AP82" s="1285"/>
      <c r="AQ82" s="1285"/>
      <c r="AR82" s="1285"/>
      <c r="AS82" s="1285"/>
      <c r="AT82" s="1285"/>
      <c r="AU82" s="1285"/>
      <c r="AV82" s="1285"/>
      <c r="AW82" s="1285"/>
      <c r="AX82" s="1285"/>
      <c r="AY82" s="1285"/>
      <c r="AZ82" s="1285"/>
      <c r="BA82" s="1285"/>
    </row>
    <row r="83" spans="1:53" ht="12.75">
      <c r="A83" s="1316"/>
      <c r="B83" s="1313"/>
      <c r="C83" s="1313"/>
      <c r="D83" s="1313"/>
      <c r="E83" s="1313"/>
      <c r="F83" s="1313"/>
      <c r="G83" s="1313"/>
      <c r="H83" s="1313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315"/>
      <c r="AA83" s="1285"/>
      <c r="AB83" s="1285"/>
      <c r="AC83" s="1285"/>
      <c r="AD83" s="1285"/>
      <c r="AE83" s="1285"/>
      <c r="AF83" s="1285"/>
      <c r="AG83" s="1285"/>
      <c r="AH83" s="1285"/>
      <c r="AI83" s="1285"/>
      <c r="AJ83" s="1285"/>
      <c r="AK83" s="1285"/>
      <c r="AL83" s="1285"/>
      <c r="AM83" s="1285"/>
      <c r="AN83" s="1285"/>
      <c r="AO83" s="1285"/>
      <c r="AP83" s="1285"/>
      <c r="AQ83" s="1285"/>
      <c r="AR83" s="1285"/>
      <c r="AS83" s="1285"/>
      <c r="AT83" s="1285"/>
      <c r="AU83" s="1285"/>
      <c r="AV83" s="1285"/>
      <c r="AW83" s="1285"/>
      <c r="AX83" s="1285"/>
      <c r="AY83" s="1285"/>
      <c r="AZ83" s="1285"/>
      <c r="BA83" s="1285"/>
    </row>
    <row r="84" spans="1:53" ht="12.75">
      <c r="A84" s="1313"/>
      <c r="B84" s="1316"/>
      <c r="C84" s="1316"/>
      <c r="D84" s="1316"/>
      <c r="E84" s="1317"/>
      <c r="F84" s="1317"/>
      <c r="G84" s="1315"/>
      <c r="H84" s="1315"/>
      <c r="I84" s="1315"/>
      <c r="J84" s="1315"/>
      <c r="K84" s="1315"/>
      <c r="L84" s="1315"/>
      <c r="M84" s="1315"/>
      <c r="N84" s="1315"/>
      <c r="O84" s="1315"/>
      <c r="P84" s="1315"/>
      <c r="Q84" s="1315"/>
      <c r="R84" s="1315"/>
      <c r="S84" s="1315"/>
      <c r="T84" s="1315"/>
      <c r="U84" s="1315"/>
      <c r="V84" s="1315"/>
      <c r="W84" s="1315"/>
      <c r="X84" s="1315"/>
      <c r="Y84" s="1315"/>
      <c r="Z84" s="1315"/>
      <c r="AA84" s="1285"/>
      <c r="AB84" s="1285"/>
      <c r="AC84" s="1285"/>
      <c r="AD84" s="1285"/>
      <c r="AE84" s="1285"/>
      <c r="AF84" s="1285"/>
      <c r="AG84" s="1285"/>
      <c r="AH84" s="1285"/>
      <c r="AI84" s="1285"/>
      <c r="AJ84" s="1285"/>
      <c r="AK84" s="1285"/>
      <c r="AL84" s="1285"/>
      <c r="AM84" s="1285"/>
      <c r="AN84" s="1285"/>
      <c r="AO84" s="1285"/>
      <c r="AP84" s="1285"/>
      <c r="AQ84" s="1285"/>
      <c r="AR84" s="1285"/>
      <c r="AS84" s="1285"/>
      <c r="AT84" s="1285"/>
      <c r="AU84" s="1285"/>
      <c r="AV84" s="1285"/>
      <c r="AW84" s="1285"/>
      <c r="AX84" s="1285"/>
      <c r="AY84" s="1285"/>
      <c r="AZ84" s="1285"/>
      <c r="BA84" s="1285"/>
    </row>
    <row r="85" spans="1:53" ht="12.75">
      <c r="A85" s="1285"/>
      <c r="B85" s="1285"/>
      <c r="C85" s="1317"/>
      <c r="D85" s="1317"/>
      <c r="E85" s="1317"/>
      <c r="F85" s="1317"/>
      <c r="G85" s="1316"/>
      <c r="H85" s="1316"/>
      <c r="I85" s="1315"/>
      <c r="J85" s="1315"/>
      <c r="K85" s="1315"/>
      <c r="L85" s="1315"/>
      <c r="M85" s="1315"/>
      <c r="N85" s="1315"/>
      <c r="O85" s="1315"/>
      <c r="P85" s="1315"/>
      <c r="Q85" s="1315"/>
      <c r="R85" s="1315"/>
      <c r="S85" s="1315"/>
      <c r="T85" s="1315"/>
      <c r="U85" s="1315"/>
      <c r="V85" s="1315"/>
      <c r="W85" s="1315"/>
      <c r="X85" s="1315"/>
      <c r="Y85" s="1315"/>
      <c r="Z85" s="1315"/>
      <c r="AA85" s="1285"/>
      <c r="AB85" s="1285"/>
      <c r="AC85" s="1285"/>
      <c r="AD85" s="1285"/>
      <c r="AE85" s="1285"/>
      <c r="AF85" s="1285"/>
      <c r="AG85" s="1285"/>
      <c r="AH85" s="1285"/>
      <c r="AI85" s="1285"/>
      <c r="AJ85" s="1285"/>
      <c r="AK85" s="1285"/>
      <c r="AL85" s="1285"/>
      <c r="AM85" s="1285"/>
      <c r="AN85" s="1285"/>
      <c r="AO85" s="1285"/>
      <c r="AP85" s="1285"/>
      <c r="AQ85" s="1285"/>
      <c r="AR85" s="1285"/>
      <c r="AS85" s="1285"/>
      <c r="AT85" s="1285"/>
      <c r="AU85" s="1285"/>
      <c r="AV85" s="1285"/>
      <c r="AW85" s="1285"/>
      <c r="AX85" s="1285"/>
      <c r="AY85" s="1285"/>
      <c r="AZ85" s="1285"/>
      <c r="BA85" s="1285"/>
    </row>
    <row r="86" spans="1:53" ht="12.75">
      <c r="A86" s="1285"/>
      <c r="B86" s="1285"/>
      <c r="C86" s="1317"/>
      <c r="D86" s="1317"/>
      <c r="E86" s="1317"/>
      <c r="F86" s="1317"/>
      <c r="G86" s="1317"/>
      <c r="H86" s="1317"/>
      <c r="I86" s="1315"/>
      <c r="J86" s="1315"/>
      <c r="K86" s="1315"/>
      <c r="L86" s="1315"/>
      <c r="M86" s="1315"/>
      <c r="N86" s="1315"/>
      <c r="O86" s="1315"/>
      <c r="P86" s="1315"/>
      <c r="Q86" s="1315"/>
      <c r="R86" s="1315"/>
      <c r="S86" s="1315"/>
      <c r="T86" s="1315"/>
      <c r="U86" s="1315"/>
      <c r="V86" s="1315"/>
      <c r="W86" s="1315"/>
      <c r="X86" s="1315"/>
      <c r="Y86" s="1315"/>
      <c r="Z86" s="1315"/>
      <c r="AA86" s="1285"/>
      <c r="AB86" s="1285"/>
      <c r="AC86" s="1285"/>
      <c r="AD86" s="1285"/>
      <c r="AE86" s="1285"/>
      <c r="AF86" s="1285"/>
      <c r="AG86" s="1285"/>
      <c r="AH86" s="1285"/>
      <c r="AI86" s="1285"/>
      <c r="AJ86" s="1285"/>
      <c r="AK86" s="1285"/>
      <c r="AL86" s="1285"/>
      <c r="AM86" s="1285"/>
      <c r="AN86" s="1285"/>
      <c r="AO86" s="1285"/>
      <c r="AP86" s="1285"/>
      <c r="AQ86" s="1285"/>
      <c r="AR86" s="1285"/>
      <c r="AS86" s="1285"/>
      <c r="AT86" s="1285"/>
      <c r="AU86" s="1285"/>
      <c r="AV86" s="1285"/>
      <c r="AW86" s="1285"/>
      <c r="AX86" s="1285"/>
      <c r="AY86" s="1285"/>
      <c r="AZ86" s="1285"/>
      <c r="BA86" s="1285"/>
    </row>
    <row r="87" spans="1:53" ht="12.75">
      <c r="A87" s="1285"/>
      <c r="B87" s="1285"/>
      <c r="C87" s="1317"/>
      <c r="D87" s="1317"/>
      <c r="E87" s="1317"/>
      <c r="F87" s="1317"/>
      <c r="G87" s="1317"/>
      <c r="H87" s="1317"/>
      <c r="I87" s="1315"/>
      <c r="J87" s="1315"/>
      <c r="K87" s="1315"/>
      <c r="L87" s="1315"/>
      <c r="M87" s="1315"/>
      <c r="N87" s="1315"/>
      <c r="O87" s="1315"/>
      <c r="P87" s="1315"/>
      <c r="Q87" s="1315"/>
      <c r="R87" s="1315"/>
      <c r="S87" s="1315"/>
      <c r="T87" s="1315"/>
      <c r="U87" s="1315"/>
      <c r="V87" s="1315"/>
      <c r="W87" s="1315"/>
      <c r="X87" s="1315"/>
      <c r="Y87" s="1315"/>
      <c r="Z87" s="1315"/>
      <c r="AA87" s="1285"/>
      <c r="AB87" s="1285"/>
      <c r="AC87" s="1285"/>
      <c r="AD87" s="1285"/>
      <c r="AE87" s="1285"/>
      <c r="AF87" s="1285"/>
      <c r="AG87" s="1285"/>
      <c r="AH87" s="1285"/>
      <c r="AI87" s="1285"/>
      <c r="AJ87" s="1285"/>
      <c r="AK87" s="1285"/>
      <c r="AL87" s="1285"/>
      <c r="AM87" s="1285"/>
      <c r="AN87" s="1285"/>
      <c r="AO87" s="1285"/>
      <c r="AP87" s="1285"/>
      <c r="AQ87" s="1285"/>
      <c r="AR87" s="1285"/>
      <c r="AS87" s="1285"/>
      <c r="AT87" s="1285"/>
      <c r="AU87" s="1285"/>
      <c r="AV87" s="1285"/>
      <c r="AW87" s="1285"/>
      <c r="AX87" s="1285"/>
      <c r="AY87" s="1285"/>
      <c r="AZ87" s="1285"/>
      <c r="BA87" s="1285"/>
    </row>
    <row r="88" spans="1:53" ht="12.75">
      <c r="A88" s="1285"/>
      <c r="B88" s="1285"/>
      <c r="C88" s="1285"/>
      <c r="D88" s="1285"/>
      <c r="E88" s="1285"/>
      <c r="F88" s="1285"/>
      <c r="G88" s="1285"/>
      <c r="H88" s="1285"/>
      <c r="I88" s="1315"/>
      <c r="J88" s="1315"/>
      <c r="K88" s="1315"/>
      <c r="L88" s="1315"/>
      <c r="M88" s="1315"/>
      <c r="N88" s="1315"/>
      <c r="O88" s="1315"/>
      <c r="P88" s="1315"/>
      <c r="Q88" s="1315"/>
      <c r="R88" s="1315"/>
      <c r="S88" s="1315"/>
      <c r="T88" s="1315"/>
      <c r="U88" s="1315"/>
      <c r="V88" s="1315"/>
      <c r="W88" s="1315"/>
      <c r="X88" s="1315"/>
      <c r="Y88" s="1315"/>
      <c r="Z88" s="1315"/>
      <c r="AA88" s="1285"/>
      <c r="AB88" s="1285"/>
      <c r="AC88" s="1285"/>
      <c r="AD88" s="1285"/>
      <c r="AE88" s="1285"/>
      <c r="AF88" s="1285"/>
      <c r="AG88" s="1285"/>
      <c r="AH88" s="1285"/>
      <c r="AI88" s="1285"/>
      <c r="AJ88" s="1285"/>
      <c r="AK88" s="1285"/>
      <c r="AL88" s="1285"/>
      <c r="AM88" s="1285"/>
      <c r="AN88" s="1285"/>
      <c r="AO88" s="1285"/>
      <c r="AP88" s="1285"/>
      <c r="AQ88" s="1285"/>
      <c r="AR88" s="1285"/>
      <c r="AS88" s="1285"/>
      <c r="AT88" s="1285"/>
      <c r="AU88" s="1285"/>
      <c r="AV88" s="1285"/>
      <c r="AW88" s="1285"/>
      <c r="AX88" s="1285"/>
      <c r="AY88" s="1285"/>
      <c r="AZ88" s="1285"/>
      <c r="BA88" s="1285"/>
    </row>
    <row r="89" spans="1:53" ht="12.75">
      <c r="A89" s="1285"/>
      <c r="B89" s="1285"/>
      <c r="C89" s="1285"/>
      <c r="D89" s="1285"/>
      <c r="E89" s="1285"/>
      <c r="F89" s="1285"/>
      <c r="G89" s="1285"/>
      <c r="H89" s="1285"/>
      <c r="I89" s="1315"/>
      <c r="J89" s="1315"/>
      <c r="K89" s="1315"/>
      <c r="L89" s="1315"/>
      <c r="M89" s="1315"/>
      <c r="N89" s="1315"/>
      <c r="O89" s="1315"/>
      <c r="P89" s="1315"/>
      <c r="Q89" s="1315"/>
      <c r="R89" s="1315"/>
      <c r="S89" s="1315"/>
      <c r="T89" s="1315"/>
      <c r="U89" s="1315"/>
      <c r="V89" s="1315"/>
      <c r="W89" s="1315"/>
      <c r="X89" s="1315"/>
      <c r="Y89" s="1315"/>
      <c r="Z89" s="1315"/>
      <c r="AA89" s="1285"/>
      <c r="AB89" s="1285"/>
      <c r="AC89" s="1285"/>
      <c r="AD89" s="1285"/>
      <c r="AE89" s="1285"/>
      <c r="AF89" s="1285"/>
      <c r="AG89" s="1285"/>
      <c r="AH89" s="1285"/>
      <c r="AI89" s="1285"/>
      <c r="AJ89" s="1285"/>
      <c r="AK89" s="1285"/>
      <c r="AL89" s="1285"/>
      <c r="AM89" s="1285"/>
      <c r="AN89" s="1285"/>
      <c r="AO89" s="1285"/>
      <c r="AP89" s="1285"/>
      <c r="AQ89" s="1285"/>
      <c r="AR89" s="1285"/>
      <c r="AS89" s="1285"/>
      <c r="AT89" s="1285"/>
      <c r="AU89" s="1285"/>
      <c r="AV89" s="1285"/>
      <c r="AW89" s="1285"/>
      <c r="AX89" s="1285"/>
      <c r="AY89" s="1285"/>
      <c r="AZ89" s="1285"/>
      <c r="BA89" s="1285"/>
    </row>
    <row r="90" spans="1:53" ht="12.75">
      <c r="A90" s="1285"/>
      <c r="B90" s="1285"/>
      <c r="C90" s="1285"/>
      <c r="D90" s="1285"/>
      <c r="E90" s="1285"/>
      <c r="F90" s="1285"/>
      <c r="G90" s="1285"/>
      <c r="H90" s="1285"/>
      <c r="I90" s="1315"/>
      <c r="J90" s="1315"/>
      <c r="K90" s="1315"/>
      <c r="L90" s="1315"/>
      <c r="M90" s="1315"/>
      <c r="N90" s="1315"/>
      <c r="O90" s="1315"/>
      <c r="P90" s="1315"/>
      <c r="Q90" s="1315"/>
      <c r="R90" s="1315"/>
      <c r="S90" s="1315"/>
      <c r="T90" s="1315"/>
      <c r="U90" s="1315"/>
      <c r="V90" s="1315"/>
      <c r="W90" s="1315"/>
      <c r="X90" s="1315"/>
      <c r="Y90" s="1315"/>
      <c r="Z90" s="1315"/>
      <c r="AA90" s="1285"/>
      <c r="AB90" s="1285"/>
      <c r="AC90" s="1285"/>
      <c r="AD90" s="1285"/>
      <c r="AE90" s="1285"/>
      <c r="AF90" s="1285"/>
      <c r="AG90" s="1285"/>
      <c r="AH90" s="1285"/>
      <c r="AI90" s="1285"/>
      <c r="AJ90" s="1285"/>
      <c r="AK90" s="1285"/>
      <c r="AL90" s="1285"/>
      <c r="AM90" s="1285"/>
      <c r="AN90" s="1285"/>
      <c r="AO90" s="1285"/>
      <c r="AP90" s="1285"/>
      <c r="AQ90" s="1285"/>
      <c r="AR90" s="1285"/>
      <c r="AS90" s="1285"/>
      <c r="AT90" s="1285"/>
      <c r="AU90" s="1285"/>
      <c r="AV90" s="1285"/>
      <c r="AW90" s="1285"/>
      <c r="AX90" s="1285"/>
      <c r="AY90" s="1285"/>
      <c r="AZ90" s="1285"/>
      <c r="BA90" s="1285"/>
    </row>
    <row r="91" spans="1:53" ht="12.75">
      <c r="A91" s="1285"/>
      <c r="B91" s="1285"/>
      <c r="C91" s="1285"/>
      <c r="D91" s="1285"/>
      <c r="E91" s="1285"/>
      <c r="F91" s="1285"/>
      <c r="G91" s="1285"/>
      <c r="H91" s="1285"/>
      <c r="I91" s="1315"/>
      <c r="J91" s="1315"/>
      <c r="K91" s="1315"/>
      <c r="L91" s="1315"/>
      <c r="M91" s="1315"/>
      <c r="N91" s="1315"/>
      <c r="O91" s="1315"/>
      <c r="P91" s="1315"/>
      <c r="Q91" s="1315"/>
      <c r="R91" s="1315"/>
      <c r="S91" s="1315"/>
      <c r="T91" s="1315"/>
      <c r="U91" s="1315"/>
      <c r="V91" s="1315"/>
      <c r="W91" s="1315"/>
      <c r="X91" s="1315"/>
      <c r="Y91" s="1315"/>
      <c r="Z91" s="1315"/>
      <c r="AA91" s="1285"/>
      <c r="AB91" s="1285"/>
      <c r="AC91" s="1285"/>
      <c r="AD91" s="1285"/>
      <c r="AE91" s="1285"/>
      <c r="AF91" s="1285"/>
      <c r="AG91" s="1285"/>
      <c r="AH91" s="1285"/>
      <c r="AI91" s="1285"/>
      <c r="AJ91" s="1285"/>
      <c r="AK91" s="1285"/>
      <c r="AL91" s="1285"/>
      <c r="AM91" s="1285"/>
      <c r="AN91" s="1285"/>
      <c r="AO91" s="1285"/>
      <c r="AP91" s="1285"/>
      <c r="AQ91" s="1285"/>
      <c r="AR91" s="1285"/>
      <c r="AS91" s="1285"/>
      <c r="AT91" s="1285"/>
      <c r="AU91" s="1285"/>
      <c r="AV91" s="1285"/>
      <c r="AW91" s="1285"/>
      <c r="AX91" s="1285"/>
      <c r="AY91" s="1285"/>
      <c r="AZ91" s="1285"/>
      <c r="BA91" s="1285"/>
    </row>
    <row r="92" spans="1:53" ht="12.75">
      <c r="A92" s="1285"/>
      <c r="B92" s="1285"/>
      <c r="C92" s="1285"/>
      <c r="D92" s="1285"/>
      <c r="E92" s="1285"/>
      <c r="F92" s="1285"/>
      <c r="G92" s="1285"/>
      <c r="H92" s="1285"/>
      <c r="I92" s="1315"/>
      <c r="J92" s="1315"/>
      <c r="K92" s="1315"/>
      <c r="L92" s="1315"/>
      <c r="M92" s="1315"/>
      <c r="N92" s="1315"/>
      <c r="O92" s="1315"/>
      <c r="P92" s="1315"/>
      <c r="Q92" s="1315"/>
      <c r="R92" s="1315"/>
      <c r="S92" s="1315"/>
      <c r="T92" s="1315"/>
      <c r="U92" s="1315"/>
      <c r="V92" s="1315"/>
      <c r="W92" s="1315"/>
      <c r="X92" s="1315"/>
      <c r="Y92" s="1315"/>
      <c r="Z92" s="1315"/>
      <c r="AA92" s="1285"/>
      <c r="AB92" s="1285"/>
      <c r="AC92" s="1285"/>
      <c r="AD92" s="1285"/>
      <c r="AE92" s="1285"/>
      <c r="AF92" s="1285"/>
      <c r="AG92" s="1285"/>
      <c r="AH92" s="1285"/>
      <c r="AI92" s="1285"/>
      <c r="AJ92" s="1285"/>
      <c r="AK92" s="1285"/>
      <c r="AL92" s="1285"/>
      <c r="AM92" s="1285"/>
      <c r="AN92" s="1285"/>
      <c r="AO92" s="1285"/>
      <c r="AP92" s="1285"/>
      <c r="AQ92" s="1285"/>
      <c r="AR92" s="1285"/>
      <c r="AS92" s="1285"/>
      <c r="AT92" s="1285"/>
      <c r="AU92" s="1285"/>
      <c r="AV92" s="1285"/>
      <c r="AW92" s="1285"/>
      <c r="AX92" s="1285"/>
      <c r="AY92" s="1285"/>
      <c r="AZ92" s="1285"/>
      <c r="BA92" s="1285"/>
    </row>
    <row r="93" spans="1:53" ht="12.75">
      <c r="A93" s="1285"/>
      <c r="B93" s="1285"/>
      <c r="C93" s="1285"/>
      <c r="D93" s="1285"/>
      <c r="E93" s="1285"/>
      <c r="F93" s="1285"/>
      <c r="G93" s="1285"/>
      <c r="H93" s="1285"/>
      <c r="I93" s="1315"/>
      <c r="J93" s="1315"/>
      <c r="K93" s="1315"/>
      <c r="L93" s="1315"/>
      <c r="M93" s="1315"/>
      <c r="N93" s="1315"/>
      <c r="O93" s="1315"/>
      <c r="P93" s="1315"/>
      <c r="Q93" s="1315"/>
      <c r="R93" s="1315"/>
      <c r="S93" s="1315"/>
      <c r="T93" s="1315"/>
      <c r="U93" s="1315"/>
      <c r="V93" s="1315"/>
      <c r="W93" s="1315"/>
      <c r="X93" s="1315"/>
      <c r="Y93" s="1315"/>
      <c r="Z93" s="1315"/>
      <c r="AA93" s="1285"/>
      <c r="AB93" s="1285"/>
      <c r="AC93" s="1285"/>
      <c r="AD93" s="1285"/>
      <c r="AE93" s="1285"/>
      <c r="AF93" s="1285"/>
      <c r="AG93" s="1285"/>
      <c r="AH93" s="1285"/>
      <c r="AI93" s="1285"/>
      <c r="AJ93" s="1285"/>
      <c r="AK93" s="1285"/>
      <c r="AL93" s="1285"/>
      <c r="AM93" s="1285"/>
      <c r="AN93" s="1285"/>
      <c r="AO93" s="1285"/>
      <c r="AP93" s="1285"/>
      <c r="AQ93" s="1285"/>
      <c r="AR93" s="1285"/>
      <c r="AS93" s="1285"/>
      <c r="AT93" s="1285"/>
      <c r="AU93" s="1285"/>
      <c r="AV93" s="1285"/>
      <c r="AW93" s="1285"/>
      <c r="AX93" s="1285"/>
      <c r="AY93" s="1285"/>
      <c r="AZ93" s="1285"/>
      <c r="BA93" s="1285"/>
    </row>
    <row r="94" spans="1:53" ht="12.75">
      <c r="A94" s="1285"/>
      <c r="B94" s="1285"/>
      <c r="C94" s="1285"/>
      <c r="D94" s="1285"/>
      <c r="E94" s="1285"/>
      <c r="F94" s="1285"/>
      <c r="G94" s="1285"/>
      <c r="H94" s="1285"/>
      <c r="I94" s="1315"/>
      <c r="J94" s="1315"/>
      <c r="K94" s="1315"/>
      <c r="L94" s="1315"/>
      <c r="M94" s="1315"/>
      <c r="N94" s="1315"/>
      <c r="O94" s="1315"/>
      <c r="P94" s="1315"/>
      <c r="Q94" s="1315"/>
      <c r="R94" s="1315"/>
      <c r="S94" s="1315"/>
      <c r="T94" s="1315"/>
      <c r="U94" s="1315"/>
      <c r="V94" s="1315"/>
      <c r="W94" s="1315"/>
      <c r="X94" s="1315"/>
      <c r="Y94" s="1315"/>
      <c r="Z94" s="1315"/>
      <c r="AA94" s="1285"/>
      <c r="AB94" s="1285"/>
      <c r="AC94" s="1285"/>
      <c r="AD94" s="1285"/>
      <c r="AE94" s="1285"/>
      <c r="AF94" s="1285"/>
      <c r="AG94" s="1285"/>
      <c r="AH94" s="1285"/>
      <c r="AI94" s="1285"/>
      <c r="AJ94" s="1285"/>
      <c r="AK94" s="1285"/>
      <c r="AL94" s="1285"/>
      <c r="AM94" s="1285"/>
      <c r="AN94" s="1285"/>
      <c r="AO94" s="1285"/>
      <c r="AP94" s="1285"/>
      <c r="AQ94" s="1285"/>
      <c r="AR94" s="1285"/>
      <c r="AS94" s="1285"/>
      <c r="AT94" s="1285"/>
      <c r="AU94" s="1285"/>
      <c r="AV94" s="1285"/>
      <c r="AW94" s="1285"/>
      <c r="AX94" s="1285"/>
      <c r="AY94" s="1285"/>
      <c r="AZ94" s="1285"/>
      <c r="BA94" s="1285"/>
    </row>
    <row r="95" spans="1:53" ht="12.75">
      <c r="A95" s="1285"/>
      <c r="B95" s="1285"/>
      <c r="C95" s="1285"/>
      <c r="D95" s="1285"/>
      <c r="E95" s="1285"/>
      <c r="F95" s="1285"/>
      <c r="G95" s="1285"/>
      <c r="H95" s="1285"/>
      <c r="I95" s="1315"/>
      <c r="J95" s="1315"/>
      <c r="K95" s="1315"/>
      <c r="L95" s="1315"/>
      <c r="M95" s="1315"/>
      <c r="N95" s="1315"/>
      <c r="O95" s="1315"/>
      <c r="P95" s="1315"/>
      <c r="Q95" s="1315"/>
      <c r="R95" s="1315"/>
      <c r="S95" s="1315"/>
      <c r="T95" s="1315"/>
      <c r="U95" s="1315"/>
      <c r="V95" s="1315"/>
      <c r="W95" s="1315"/>
      <c r="X95" s="1315"/>
      <c r="Y95" s="1315"/>
      <c r="Z95" s="1315"/>
      <c r="AA95" s="1285"/>
      <c r="AB95" s="1285"/>
      <c r="AC95" s="1285"/>
      <c r="AD95" s="1285"/>
      <c r="AE95" s="1285"/>
      <c r="AF95" s="1285"/>
      <c r="AG95" s="1285"/>
      <c r="AH95" s="1285"/>
      <c r="AI95" s="1285"/>
      <c r="AJ95" s="1285"/>
      <c r="AK95" s="1285"/>
      <c r="AL95" s="1285"/>
      <c r="AM95" s="1285"/>
      <c r="AN95" s="1285"/>
      <c r="AO95" s="1285"/>
      <c r="AP95" s="1285"/>
      <c r="AQ95" s="1285"/>
      <c r="AR95" s="1285"/>
      <c r="AS95" s="1285"/>
      <c r="AT95" s="1285"/>
      <c r="AU95" s="1285"/>
      <c r="AV95" s="1285"/>
      <c r="AW95" s="1285"/>
      <c r="AX95" s="1285"/>
      <c r="AY95" s="1285"/>
      <c r="AZ95" s="1285"/>
      <c r="BA95" s="1285"/>
    </row>
    <row r="96" spans="1:53" ht="12.75">
      <c r="A96" s="1285"/>
      <c r="B96" s="1285"/>
      <c r="C96" s="1285"/>
      <c r="D96" s="1285"/>
      <c r="E96" s="1285"/>
      <c r="F96" s="1285"/>
      <c r="G96" s="1285"/>
      <c r="H96" s="1285"/>
      <c r="I96" s="1315"/>
      <c r="J96" s="1315"/>
      <c r="K96" s="1315"/>
      <c r="L96" s="1315"/>
      <c r="M96" s="1315"/>
      <c r="N96" s="1315"/>
      <c r="O96" s="1315"/>
      <c r="P96" s="1315"/>
      <c r="Q96" s="1315"/>
      <c r="R96" s="1315"/>
      <c r="S96" s="1315"/>
      <c r="T96" s="1315"/>
      <c r="U96" s="1315"/>
      <c r="V96" s="1315"/>
      <c r="W96" s="1315"/>
      <c r="X96" s="1315"/>
      <c r="Y96" s="1315"/>
      <c r="Z96" s="1315"/>
      <c r="AA96" s="1285"/>
      <c r="AB96" s="1285"/>
      <c r="AC96" s="1285"/>
      <c r="AD96" s="1285"/>
      <c r="AE96" s="1285"/>
      <c r="AF96" s="1285"/>
      <c r="AG96" s="1285"/>
      <c r="AH96" s="1285"/>
      <c r="AI96" s="1285"/>
      <c r="AJ96" s="1285"/>
      <c r="AK96" s="1285"/>
      <c r="AL96" s="1285"/>
      <c r="AM96" s="1285"/>
      <c r="AN96" s="1285"/>
      <c r="AO96" s="1285"/>
      <c r="AP96" s="1285"/>
      <c r="AQ96" s="1285"/>
      <c r="AR96" s="1285"/>
      <c r="AS96" s="1285"/>
      <c r="AT96" s="1285"/>
      <c r="AU96" s="1285"/>
      <c r="AV96" s="1285"/>
      <c r="AW96" s="1285"/>
      <c r="AX96" s="1285"/>
      <c r="AY96" s="1285"/>
      <c r="AZ96" s="1285"/>
      <c r="BA96" s="1285"/>
    </row>
    <row r="97" spans="1:53" ht="12.75">
      <c r="A97" s="1285"/>
      <c r="B97" s="1285"/>
      <c r="C97" s="1285"/>
      <c r="D97" s="1285"/>
      <c r="E97" s="1285"/>
      <c r="F97" s="1285"/>
      <c r="G97" s="1285"/>
      <c r="H97" s="1285"/>
      <c r="I97" s="1315"/>
      <c r="J97" s="1315"/>
      <c r="K97" s="1315"/>
      <c r="L97" s="1315"/>
      <c r="M97" s="1315"/>
      <c r="N97" s="1315"/>
      <c r="O97" s="1315"/>
      <c r="P97" s="1315"/>
      <c r="Q97" s="1315"/>
      <c r="R97" s="1315"/>
      <c r="S97" s="1315"/>
      <c r="T97" s="1315"/>
      <c r="U97" s="1315"/>
      <c r="V97" s="1315"/>
      <c r="W97" s="1315"/>
      <c r="X97" s="1315"/>
      <c r="Y97" s="1315"/>
      <c r="Z97" s="1315"/>
      <c r="AA97" s="1285"/>
      <c r="AB97" s="1285"/>
      <c r="AC97" s="1285"/>
      <c r="AD97" s="1285"/>
      <c r="AE97" s="1285"/>
      <c r="AF97" s="1285"/>
      <c r="AG97" s="1285"/>
      <c r="AH97" s="1285"/>
      <c r="AI97" s="1285"/>
      <c r="AJ97" s="1285"/>
      <c r="AK97" s="1285"/>
      <c r="AL97" s="1285"/>
      <c r="AM97" s="1285"/>
      <c r="AN97" s="1285"/>
      <c r="AO97" s="1285"/>
      <c r="AP97" s="1285"/>
      <c r="AQ97" s="1285"/>
      <c r="AR97" s="1285"/>
      <c r="AS97" s="1285"/>
      <c r="AT97" s="1285"/>
      <c r="AU97" s="1285"/>
      <c r="AV97" s="1285"/>
      <c r="AW97" s="1285"/>
      <c r="AX97" s="1285"/>
      <c r="AY97" s="1285"/>
      <c r="AZ97" s="1285"/>
      <c r="BA97" s="1285"/>
    </row>
    <row r="98" spans="1:53" ht="12.75">
      <c r="A98" s="1285"/>
      <c r="B98" s="1285"/>
      <c r="C98" s="1285"/>
      <c r="D98" s="1285"/>
      <c r="E98" s="1285"/>
      <c r="F98" s="1285"/>
      <c r="G98" s="1285"/>
      <c r="H98" s="1285"/>
      <c r="I98" s="1315"/>
      <c r="J98" s="1315"/>
      <c r="K98" s="1315"/>
      <c r="L98" s="1315"/>
      <c r="M98" s="1315"/>
      <c r="N98" s="1315"/>
      <c r="O98" s="1315"/>
      <c r="P98" s="1315"/>
      <c r="Q98" s="1315"/>
      <c r="R98" s="1315"/>
      <c r="S98" s="1315"/>
      <c r="T98" s="1315"/>
      <c r="U98" s="1315"/>
      <c r="V98" s="1315"/>
      <c r="W98" s="1315"/>
      <c r="X98" s="1315"/>
      <c r="Y98" s="1315"/>
      <c r="Z98" s="1315"/>
      <c r="AA98" s="1285"/>
      <c r="AB98" s="1285"/>
      <c r="AC98" s="1285"/>
      <c r="AD98" s="1285"/>
      <c r="AE98" s="1285"/>
      <c r="AF98" s="1285"/>
      <c r="AG98" s="1285"/>
      <c r="AH98" s="1285"/>
      <c r="AI98" s="1285"/>
      <c r="AJ98" s="1285"/>
      <c r="AK98" s="1285"/>
      <c r="AL98" s="1285"/>
      <c r="AM98" s="1285"/>
      <c r="AN98" s="1285"/>
      <c r="AO98" s="1285"/>
      <c r="AP98" s="1285"/>
      <c r="AQ98" s="1285"/>
      <c r="AR98" s="1285"/>
      <c r="AS98" s="1285"/>
      <c r="AT98" s="1285"/>
      <c r="AU98" s="1285"/>
      <c r="AV98" s="1285"/>
      <c r="AW98" s="1285"/>
      <c r="AX98" s="1285"/>
      <c r="AY98" s="1285"/>
      <c r="AZ98" s="1285"/>
      <c r="BA98" s="1285"/>
    </row>
    <row r="99" spans="1:53" ht="12.75">
      <c r="A99" s="1285"/>
      <c r="B99" s="1285"/>
      <c r="C99" s="1285"/>
      <c r="D99" s="1285"/>
      <c r="E99" s="1285"/>
      <c r="F99" s="1285"/>
      <c r="G99" s="1285"/>
      <c r="H99" s="1285"/>
      <c r="I99" s="1315"/>
      <c r="J99" s="1315"/>
      <c r="K99" s="1315"/>
      <c r="L99" s="1315"/>
      <c r="M99" s="1315"/>
      <c r="N99" s="1315"/>
      <c r="O99" s="1315"/>
      <c r="P99" s="1315"/>
      <c r="Q99" s="1315"/>
      <c r="R99" s="1315"/>
      <c r="S99" s="1315"/>
      <c r="T99" s="1315"/>
      <c r="U99" s="1315"/>
      <c r="V99" s="1315"/>
      <c r="W99" s="1315"/>
      <c r="X99" s="1315"/>
      <c r="Y99" s="1315"/>
      <c r="Z99" s="1315"/>
      <c r="AA99" s="1285"/>
      <c r="AB99" s="1285"/>
      <c r="AC99" s="1285"/>
      <c r="AD99" s="1285"/>
      <c r="AE99" s="1285"/>
      <c r="AF99" s="1285"/>
      <c r="AG99" s="1285"/>
      <c r="AH99" s="1285"/>
      <c r="AI99" s="1285"/>
      <c r="AJ99" s="1285"/>
      <c r="AK99" s="1285"/>
      <c r="AL99" s="1285"/>
      <c r="AM99" s="1285"/>
      <c r="AN99" s="1285"/>
      <c r="AO99" s="1285"/>
      <c r="AP99" s="1285"/>
      <c r="AQ99" s="1285"/>
      <c r="AR99" s="1285"/>
      <c r="AS99" s="1285"/>
      <c r="AT99" s="1285"/>
      <c r="AU99" s="1285"/>
      <c r="AV99" s="1285"/>
      <c r="AW99" s="1285"/>
      <c r="AX99" s="1285"/>
      <c r="AY99" s="1285"/>
      <c r="AZ99" s="1285"/>
      <c r="BA99" s="1285"/>
    </row>
    <row r="100" spans="1:53" ht="12.75">
      <c r="A100" s="1285"/>
      <c r="B100" s="1285"/>
      <c r="C100" s="1285"/>
      <c r="D100" s="1285"/>
      <c r="E100" s="1285"/>
      <c r="F100" s="1285"/>
      <c r="G100" s="1285"/>
      <c r="H100" s="1285"/>
      <c r="I100" s="1315"/>
      <c r="J100" s="1315"/>
      <c r="K100" s="1315"/>
      <c r="L100" s="1315"/>
      <c r="M100" s="1315"/>
      <c r="N100" s="1315"/>
      <c r="O100" s="1315"/>
      <c r="P100" s="1315"/>
      <c r="Q100" s="1315"/>
      <c r="R100" s="1315"/>
      <c r="S100" s="1315"/>
      <c r="T100" s="1315"/>
      <c r="U100" s="1315"/>
      <c r="V100" s="1315"/>
      <c r="W100" s="1315"/>
      <c r="X100" s="1315"/>
      <c r="Y100" s="1315"/>
      <c r="Z100" s="1315"/>
      <c r="AA100" s="1285"/>
      <c r="AB100" s="1285"/>
      <c r="AC100" s="1285"/>
      <c r="AD100" s="1285"/>
      <c r="AE100" s="1285"/>
      <c r="AF100" s="1285"/>
      <c r="AG100" s="1285"/>
      <c r="AH100" s="1285"/>
      <c r="AI100" s="1285"/>
      <c r="AJ100" s="1285"/>
      <c r="AK100" s="1285"/>
      <c r="AL100" s="1285"/>
      <c r="AM100" s="1285"/>
      <c r="AN100" s="1285"/>
      <c r="AO100" s="1285"/>
      <c r="AP100" s="1285"/>
      <c r="AQ100" s="1285"/>
      <c r="AR100" s="1285"/>
      <c r="AS100" s="1285"/>
      <c r="AT100" s="1285"/>
      <c r="AU100" s="1285"/>
      <c r="AV100" s="1285"/>
      <c r="AW100" s="1285"/>
      <c r="AX100" s="1285"/>
      <c r="AY100" s="1285"/>
      <c r="AZ100" s="1285"/>
      <c r="BA100" s="1285"/>
    </row>
    <row r="101" spans="1:53" ht="12.75">
      <c r="A101" s="1285"/>
      <c r="B101" s="1285"/>
      <c r="C101" s="1285"/>
      <c r="D101" s="1285"/>
      <c r="E101" s="1285"/>
      <c r="F101" s="1285"/>
      <c r="G101" s="1285"/>
      <c r="H101" s="1285"/>
      <c r="I101" s="1315"/>
      <c r="J101" s="1315"/>
      <c r="K101" s="1315"/>
      <c r="L101" s="1315"/>
      <c r="M101" s="1315"/>
      <c r="N101" s="1315"/>
      <c r="O101" s="1315"/>
      <c r="P101" s="1315"/>
      <c r="Q101" s="1315"/>
      <c r="R101" s="1315"/>
      <c r="S101" s="1315"/>
      <c r="T101" s="1315"/>
      <c r="U101" s="1315"/>
      <c r="V101" s="1315"/>
      <c r="W101" s="1315"/>
      <c r="X101" s="1315"/>
      <c r="Y101" s="1315"/>
      <c r="Z101" s="1315"/>
      <c r="AA101" s="1285"/>
      <c r="AB101" s="1285"/>
      <c r="AC101" s="1285"/>
      <c r="AD101" s="1285"/>
      <c r="AE101" s="1285"/>
      <c r="AF101" s="1285"/>
      <c r="AG101" s="1285"/>
      <c r="AH101" s="1285"/>
      <c r="AI101" s="1285"/>
      <c r="AJ101" s="1285"/>
      <c r="AK101" s="1285"/>
      <c r="AL101" s="1285"/>
      <c r="AM101" s="1285"/>
      <c r="AN101" s="1285"/>
      <c r="AO101" s="1285"/>
      <c r="AP101" s="1285"/>
      <c r="AQ101" s="1285"/>
      <c r="AR101" s="1285"/>
      <c r="AS101" s="1285"/>
      <c r="AT101" s="1285"/>
      <c r="AU101" s="1285"/>
      <c r="AV101" s="1285"/>
      <c r="AW101" s="1285"/>
      <c r="AX101" s="1285"/>
      <c r="AY101" s="1285"/>
      <c r="AZ101" s="1285"/>
      <c r="BA101" s="1285"/>
    </row>
    <row r="102" spans="1:53" ht="12.75">
      <c r="A102" s="1285"/>
      <c r="B102" s="1285"/>
      <c r="C102" s="1285"/>
      <c r="D102" s="1285"/>
      <c r="E102" s="1285"/>
      <c r="F102" s="1285"/>
      <c r="G102" s="1285"/>
      <c r="H102" s="1285"/>
      <c r="I102" s="1315"/>
      <c r="J102" s="1315"/>
      <c r="K102" s="1315"/>
      <c r="L102" s="1315"/>
      <c r="M102" s="1315"/>
      <c r="N102" s="1315"/>
      <c r="O102" s="1315"/>
      <c r="P102" s="1315"/>
      <c r="Q102" s="1315"/>
      <c r="R102" s="1315"/>
      <c r="S102" s="1315"/>
      <c r="T102" s="1315"/>
      <c r="U102" s="1315"/>
      <c r="V102" s="1315"/>
      <c r="W102" s="1315"/>
      <c r="X102" s="1315"/>
      <c r="Y102" s="1315"/>
      <c r="Z102" s="1315"/>
      <c r="AA102" s="1285"/>
      <c r="AB102" s="1285"/>
      <c r="AC102" s="1285"/>
      <c r="AD102" s="1285"/>
      <c r="AE102" s="1285"/>
      <c r="AF102" s="1285"/>
      <c r="AG102" s="1285"/>
      <c r="AH102" s="1285"/>
      <c r="AI102" s="1285"/>
      <c r="AJ102" s="1285"/>
      <c r="AK102" s="1285"/>
      <c r="AL102" s="1285"/>
      <c r="AM102" s="1285"/>
      <c r="AN102" s="1285"/>
      <c r="AO102" s="1285"/>
      <c r="AP102" s="1285"/>
      <c r="AQ102" s="1285"/>
      <c r="AR102" s="1285"/>
      <c r="AS102" s="1285"/>
      <c r="AT102" s="1285"/>
      <c r="AU102" s="1285"/>
      <c r="AV102" s="1285"/>
      <c r="AW102" s="1285"/>
      <c r="AX102" s="1285"/>
      <c r="AY102" s="1285"/>
      <c r="AZ102" s="1285"/>
      <c r="BA102" s="1285"/>
    </row>
    <row r="103" spans="1:53" ht="12.75">
      <c r="A103" s="1285"/>
      <c r="B103" s="1285"/>
      <c r="C103" s="1285"/>
      <c r="D103" s="1285"/>
      <c r="E103" s="1285"/>
      <c r="F103" s="1285"/>
      <c r="G103" s="1285"/>
      <c r="H103" s="1285"/>
      <c r="I103" s="1315"/>
      <c r="J103" s="1315"/>
      <c r="K103" s="1315"/>
      <c r="L103" s="1315"/>
      <c r="M103" s="1315"/>
      <c r="N103" s="1315"/>
      <c r="O103" s="1315"/>
      <c r="P103" s="1315"/>
      <c r="Q103" s="1315"/>
      <c r="R103" s="1315"/>
      <c r="S103" s="1315"/>
      <c r="T103" s="1315"/>
      <c r="U103" s="1315"/>
      <c r="V103" s="1315"/>
      <c r="W103" s="1315"/>
      <c r="X103" s="1315"/>
      <c r="Y103" s="1315"/>
      <c r="Z103" s="1315"/>
      <c r="AA103" s="1285"/>
      <c r="AB103" s="1285"/>
      <c r="AC103" s="1285"/>
      <c r="AD103" s="1285"/>
      <c r="AE103" s="1285"/>
      <c r="AF103" s="1285"/>
      <c r="AG103" s="1285"/>
      <c r="AH103" s="1285"/>
      <c r="AI103" s="1285"/>
      <c r="AJ103" s="1285"/>
      <c r="AK103" s="1285"/>
      <c r="AL103" s="1285"/>
      <c r="AM103" s="1285"/>
      <c r="AN103" s="1285"/>
      <c r="AO103" s="1285"/>
      <c r="AP103" s="1285"/>
      <c r="AQ103" s="1285"/>
      <c r="AR103" s="1285"/>
      <c r="AS103" s="1285"/>
      <c r="AT103" s="1285"/>
      <c r="AU103" s="1285"/>
      <c r="AV103" s="1285"/>
      <c r="AW103" s="1285"/>
      <c r="AX103" s="1285"/>
      <c r="AY103" s="1285"/>
      <c r="AZ103" s="1285"/>
      <c r="BA103" s="1285"/>
    </row>
    <row r="104" spans="1:53" ht="12.75">
      <c r="A104" s="1285"/>
      <c r="B104" s="1285"/>
      <c r="C104" s="1285"/>
      <c r="D104" s="1285"/>
      <c r="E104" s="1285"/>
      <c r="F104" s="1285"/>
      <c r="G104" s="1285"/>
      <c r="H104" s="1285"/>
      <c r="I104" s="1315"/>
      <c r="J104" s="1315"/>
      <c r="K104" s="1315"/>
      <c r="L104" s="1315"/>
      <c r="M104" s="1315"/>
      <c r="N104" s="1315"/>
      <c r="O104" s="1315"/>
      <c r="P104" s="1315"/>
      <c r="Q104" s="1315"/>
      <c r="R104" s="1315"/>
      <c r="S104" s="1315"/>
      <c r="T104" s="1315"/>
      <c r="U104" s="1315"/>
      <c r="V104" s="1315"/>
      <c r="W104" s="1315"/>
      <c r="X104" s="1315"/>
      <c r="Y104" s="1315"/>
      <c r="Z104" s="1315"/>
      <c r="AA104" s="1285"/>
      <c r="AB104" s="1285"/>
      <c r="AC104" s="1285"/>
      <c r="AD104" s="1285"/>
      <c r="AE104" s="1285"/>
      <c r="AF104" s="1285"/>
      <c r="AG104" s="1285"/>
      <c r="AH104" s="1285"/>
      <c r="AI104" s="1285"/>
      <c r="AJ104" s="1285"/>
      <c r="AK104" s="1285"/>
      <c r="AL104" s="1285"/>
      <c r="AM104" s="1285"/>
      <c r="AN104" s="1285"/>
      <c r="AO104" s="1285"/>
      <c r="AP104" s="1285"/>
      <c r="AQ104" s="1285"/>
      <c r="AR104" s="1285"/>
      <c r="AS104" s="1285"/>
      <c r="AT104" s="1285"/>
      <c r="AU104" s="1285"/>
      <c r="AV104" s="1285"/>
      <c r="AW104" s="1285"/>
      <c r="AX104" s="1285"/>
      <c r="AY104" s="1285"/>
      <c r="AZ104" s="1285"/>
      <c r="BA104" s="1285"/>
    </row>
    <row r="105" spans="1:53" ht="12.75">
      <c r="A105" s="1285"/>
      <c r="B105" s="1285"/>
      <c r="C105" s="1285"/>
      <c r="D105" s="1285"/>
      <c r="E105" s="1285"/>
      <c r="F105" s="1285"/>
      <c r="G105" s="1285"/>
      <c r="H105" s="1285"/>
      <c r="I105" s="1315"/>
      <c r="J105" s="1315"/>
      <c r="K105" s="1315"/>
      <c r="L105" s="1315"/>
      <c r="M105" s="1315"/>
      <c r="N105" s="1315"/>
      <c r="O105" s="1315"/>
      <c r="P105" s="1315"/>
      <c r="Q105" s="1315"/>
      <c r="R105" s="1315"/>
      <c r="S105" s="1315"/>
      <c r="T105" s="1315"/>
      <c r="U105" s="1315"/>
      <c r="V105" s="1315"/>
      <c r="W105" s="1315"/>
      <c r="X105" s="1315"/>
      <c r="Y105" s="1315"/>
      <c r="Z105" s="1315"/>
      <c r="AA105" s="1285"/>
      <c r="AB105" s="1285"/>
      <c r="AC105" s="1285"/>
      <c r="AD105" s="1285"/>
      <c r="AE105" s="1285"/>
      <c r="AF105" s="1285"/>
      <c r="AG105" s="1285"/>
      <c r="AH105" s="1285"/>
      <c r="AI105" s="1285"/>
      <c r="AJ105" s="1285"/>
      <c r="AK105" s="1285"/>
      <c r="AL105" s="1285"/>
      <c r="AM105" s="1285"/>
      <c r="AN105" s="1285"/>
      <c r="AO105" s="1285"/>
      <c r="AP105" s="1285"/>
      <c r="AQ105" s="1285"/>
      <c r="AR105" s="1285"/>
      <c r="AS105" s="1285"/>
      <c r="AT105" s="1285"/>
      <c r="AU105" s="1285"/>
      <c r="AV105" s="1285"/>
      <c r="AW105" s="1285"/>
      <c r="AX105" s="1285"/>
      <c r="AY105" s="1285"/>
      <c r="AZ105" s="1285"/>
      <c r="BA105" s="1285"/>
    </row>
    <row r="106" spans="1:53" ht="12.75">
      <c r="A106" s="1285"/>
      <c r="B106" s="1285"/>
      <c r="C106" s="1285"/>
      <c r="D106" s="1285"/>
      <c r="E106" s="1285"/>
      <c r="F106" s="1285"/>
      <c r="G106" s="1285"/>
      <c r="H106" s="1285"/>
      <c r="I106" s="1315"/>
      <c r="J106" s="1315"/>
      <c r="K106" s="1315"/>
      <c r="L106" s="1315"/>
      <c r="M106" s="1315"/>
      <c r="N106" s="1315"/>
      <c r="O106" s="1315"/>
      <c r="P106" s="1315"/>
      <c r="Q106" s="1315"/>
      <c r="R106" s="1315"/>
      <c r="S106" s="1315"/>
      <c r="T106" s="1315"/>
      <c r="U106" s="1315"/>
      <c r="V106" s="1315"/>
      <c r="W106" s="1315"/>
      <c r="X106" s="1315"/>
      <c r="Y106" s="1315"/>
      <c r="Z106" s="1315"/>
      <c r="AA106" s="1285"/>
      <c r="AB106" s="1285"/>
      <c r="AC106" s="1285"/>
      <c r="AD106" s="1285"/>
      <c r="AE106" s="1285"/>
      <c r="AF106" s="1285"/>
      <c r="AG106" s="1285"/>
      <c r="AH106" s="1285"/>
      <c r="AI106" s="1285"/>
      <c r="AJ106" s="1285"/>
      <c r="AK106" s="1285"/>
      <c r="AL106" s="1285"/>
      <c r="AM106" s="1285"/>
      <c r="AN106" s="1285"/>
      <c r="AO106" s="1285"/>
      <c r="AP106" s="1285"/>
      <c r="AQ106" s="1285"/>
      <c r="AR106" s="1285"/>
      <c r="AS106" s="1285"/>
      <c r="AT106" s="1285"/>
      <c r="AU106" s="1285"/>
      <c r="AV106" s="1285"/>
      <c r="AW106" s="1285"/>
      <c r="AX106" s="1285"/>
      <c r="AY106" s="1285"/>
      <c r="AZ106" s="1285"/>
      <c r="BA106" s="1285"/>
    </row>
    <row r="107" spans="1:53" ht="12.75">
      <c r="A107" s="1285"/>
      <c r="B107" s="1285"/>
      <c r="C107" s="1285"/>
      <c r="D107" s="1285"/>
      <c r="E107" s="1285"/>
      <c r="F107" s="1285"/>
      <c r="G107" s="1285"/>
      <c r="H107" s="1285"/>
      <c r="I107" s="1315"/>
      <c r="J107" s="1315"/>
      <c r="K107" s="1315"/>
      <c r="L107" s="1315"/>
      <c r="M107" s="1315"/>
      <c r="N107" s="1315"/>
      <c r="O107" s="1315"/>
      <c r="P107" s="1315"/>
      <c r="Q107" s="1315"/>
      <c r="R107" s="1315"/>
      <c r="S107" s="1315"/>
      <c r="T107" s="1315"/>
      <c r="U107" s="1315"/>
      <c r="V107" s="1315"/>
      <c r="W107" s="1315"/>
      <c r="X107" s="1315"/>
      <c r="Y107" s="1315"/>
      <c r="Z107" s="1315"/>
      <c r="AA107" s="1285"/>
      <c r="AB107" s="1285"/>
      <c r="AC107" s="1285"/>
      <c r="AD107" s="1285"/>
      <c r="AE107" s="1285"/>
      <c r="AF107" s="1285"/>
      <c r="AG107" s="1285"/>
      <c r="AH107" s="1285"/>
      <c r="AI107" s="1285"/>
      <c r="AJ107" s="1285"/>
      <c r="AK107" s="1285"/>
      <c r="AL107" s="1285"/>
      <c r="AM107" s="1285"/>
      <c r="AN107" s="1285"/>
      <c r="AO107" s="1285"/>
      <c r="AP107" s="1285"/>
      <c r="AQ107" s="1285"/>
      <c r="AR107" s="1285"/>
      <c r="AS107" s="1285"/>
      <c r="AT107" s="1285"/>
      <c r="AU107" s="1285"/>
      <c r="AV107" s="1285"/>
      <c r="AW107" s="1285"/>
      <c r="AX107" s="1285"/>
      <c r="AY107" s="1285"/>
      <c r="AZ107" s="1285"/>
      <c r="BA107" s="1285"/>
    </row>
    <row r="108" spans="1:53" ht="12.75">
      <c r="A108" s="1285"/>
      <c r="B108" s="1285"/>
      <c r="C108" s="1285"/>
      <c r="D108" s="1285"/>
      <c r="E108" s="1285"/>
      <c r="F108" s="1285"/>
      <c r="G108" s="1285"/>
      <c r="H108" s="1285"/>
      <c r="I108" s="1315"/>
      <c r="J108" s="1315"/>
      <c r="K108" s="1315"/>
      <c r="L108" s="1315"/>
      <c r="M108" s="1315"/>
      <c r="N108" s="1315"/>
      <c r="O108" s="1315"/>
      <c r="P108" s="1315"/>
      <c r="Q108" s="1315"/>
      <c r="R108" s="1315"/>
      <c r="S108" s="1315"/>
      <c r="T108" s="1315"/>
      <c r="U108" s="1315"/>
      <c r="V108" s="1315"/>
      <c r="W108" s="1315"/>
      <c r="X108" s="1315"/>
      <c r="Y108" s="1315"/>
      <c r="Z108" s="1315"/>
      <c r="AA108" s="1285"/>
      <c r="AB108" s="1285"/>
      <c r="AC108" s="1285"/>
      <c r="AD108" s="1285"/>
      <c r="AE108" s="1285"/>
      <c r="AF108" s="1285"/>
      <c r="AG108" s="1285"/>
      <c r="AH108" s="1285"/>
      <c r="AI108" s="1285"/>
      <c r="AJ108" s="1285"/>
      <c r="AK108" s="1285"/>
      <c r="AL108" s="1285"/>
      <c r="AM108" s="1285"/>
      <c r="AN108" s="1285"/>
      <c r="AO108" s="1285"/>
      <c r="AP108" s="1285"/>
      <c r="AQ108" s="1285"/>
      <c r="AR108" s="1285"/>
      <c r="AS108" s="1285"/>
      <c r="AT108" s="1285"/>
      <c r="AU108" s="1285"/>
      <c r="AV108" s="1285"/>
      <c r="AW108" s="1285"/>
      <c r="AX108" s="1285"/>
      <c r="AY108" s="1285"/>
      <c r="AZ108" s="1285"/>
      <c r="BA108" s="1285"/>
    </row>
    <row r="109" spans="1:53" ht="12.75">
      <c r="A109" s="1285"/>
      <c r="B109" s="1285"/>
      <c r="C109" s="1285"/>
      <c r="D109" s="1285"/>
      <c r="E109" s="1285"/>
      <c r="F109" s="1285"/>
      <c r="G109" s="1285"/>
      <c r="H109" s="1285"/>
      <c r="I109" s="1315"/>
      <c r="J109" s="1315"/>
      <c r="K109" s="1315"/>
      <c r="L109" s="1315"/>
      <c r="M109" s="1315"/>
      <c r="N109" s="1315"/>
      <c r="O109" s="1315"/>
      <c r="P109" s="1315"/>
      <c r="Q109" s="1315"/>
      <c r="R109" s="1315"/>
      <c r="S109" s="1315"/>
      <c r="T109" s="1315"/>
      <c r="U109" s="1315"/>
      <c r="V109" s="1315"/>
      <c r="W109" s="1315"/>
      <c r="X109" s="1315"/>
      <c r="Y109" s="1315"/>
      <c r="Z109" s="1315"/>
      <c r="AA109" s="1285"/>
      <c r="AB109" s="1285"/>
      <c r="AC109" s="1285"/>
      <c r="AD109" s="1285"/>
      <c r="AE109" s="1285"/>
      <c r="AF109" s="1285"/>
      <c r="AG109" s="1285"/>
      <c r="AH109" s="1285"/>
      <c r="AI109" s="1285"/>
      <c r="AJ109" s="1285"/>
      <c r="AK109" s="1285"/>
      <c r="AL109" s="1285"/>
      <c r="AM109" s="1285"/>
      <c r="AN109" s="1285"/>
      <c r="AO109" s="1285"/>
      <c r="AP109" s="1285"/>
      <c r="AQ109" s="1285"/>
      <c r="AR109" s="1285"/>
      <c r="AS109" s="1285"/>
      <c r="AT109" s="1285"/>
      <c r="AU109" s="1285"/>
      <c r="AV109" s="1285"/>
      <c r="AW109" s="1285"/>
      <c r="AX109" s="1285"/>
      <c r="AY109" s="1285"/>
      <c r="AZ109" s="1285"/>
      <c r="BA109" s="1285"/>
    </row>
    <row r="110" spans="1:53" ht="12.75">
      <c r="A110" s="1285"/>
      <c r="B110" s="1285"/>
      <c r="C110" s="1285"/>
      <c r="D110" s="1285"/>
      <c r="E110" s="1285"/>
      <c r="F110" s="1285"/>
      <c r="G110" s="1285"/>
      <c r="H110" s="1285"/>
      <c r="I110" s="1315"/>
      <c r="J110" s="1315"/>
      <c r="K110" s="1315"/>
      <c r="L110" s="1315"/>
      <c r="M110" s="1315"/>
      <c r="N110" s="1315"/>
      <c r="O110" s="1315"/>
      <c r="P110" s="1315"/>
      <c r="Q110" s="1315"/>
      <c r="R110" s="1315"/>
      <c r="S110" s="1315"/>
      <c r="T110" s="1315"/>
      <c r="U110" s="1315"/>
      <c r="V110" s="1315"/>
      <c r="W110" s="1315"/>
      <c r="X110" s="1315"/>
      <c r="Y110" s="1315"/>
      <c r="Z110" s="1315"/>
      <c r="AA110" s="1285"/>
      <c r="AB110" s="1285"/>
      <c r="AC110" s="1285"/>
      <c r="AD110" s="1285"/>
      <c r="AE110" s="1285"/>
      <c r="AF110" s="1285"/>
      <c r="AG110" s="1285"/>
      <c r="AH110" s="1285"/>
      <c r="AI110" s="1285"/>
      <c r="AJ110" s="1285"/>
      <c r="AK110" s="1285"/>
      <c r="AL110" s="1285"/>
      <c r="AM110" s="1285"/>
      <c r="AN110" s="1285"/>
      <c r="AO110" s="1285"/>
      <c r="AP110" s="1285"/>
      <c r="AQ110" s="1285"/>
      <c r="AR110" s="1285"/>
      <c r="AS110" s="1285"/>
      <c r="AT110" s="1285"/>
      <c r="AU110" s="1285"/>
      <c r="AV110" s="1285"/>
      <c r="AW110" s="1285"/>
      <c r="AX110" s="1285"/>
      <c r="AY110" s="1285"/>
      <c r="AZ110" s="1285"/>
      <c r="BA110" s="1285"/>
    </row>
    <row r="111" spans="1:53" ht="12.75">
      <c r="A111" s="1285"/>
      <c r="B111" s="1285"/>
      <c r="C111" s="1285"/>
      <c r="D111" s="1285"/>
      <c r="E111" s="1285"/>
      <c r="F111" s="1285"/>
      <c r="G111" s="1285"/>
      <c r="H111" s="1285"/>
      <c r="I111" s="1315"/>
      <c r="J111" s="1315"/>
      <c r="K111" s="1315"/>
      <c r="L111" s="1315"/>
      <c r="M111" s="1315"/>
      <c r="N111" s="1315"/>
      <c r="O111" s="1315"/>
      <c r="P111" s="1315"/>
      <c r="Q111" s="1315"/>
      <c r="R111" s="1315"/>
      <c r="S111" s="1315"/>
      <c r="T111" s="1315"/>
      <c r="U111" s="1315"/>
      <c r="V111" s="1315"/>
      <c r="W111" s="1315"/>
      <c r="X111" s="1315"/>
      <c r="Y111" s="1315"/>
      <c r="Z111" s="1315"/>
      <c r="AA111" s="1285"/>
      <c r="AB111" s="1285"/>
      <c r="AC111" s="1285"/>
      <c r="AD111" s="1285"/>
      <c r="AE111" s="1285"/>
      <c r="AF111" s="1285"/>
      <c r="AG111" s="1285"/>
      <c r="AH111" s="1285"/>
      <c r="AI111" s="1285"/>
      <c r="AJ111" s="1285"/>
      <c r="AK111" s="1285"/>
      <c r="AL111" s="1285"/>
      <c r="AM111" s="1285"/>
      <c r="AN111" s="1285"/>
      <c r="AO111" s="1285"/>
      <c r="AP111" s="1285"/>
      <c r="AQ111" s="1285"/>
      <c r="AR111" s="1285"/>
      <c r="AS111" s="1285"/>
      <c r="AT111" s="1285"/>
      <c r="AU111" s="1285"/>
      <c r="AV111" s="1285"/>
      <c r="AW111" s="1285"/>
      <c r="AX111" s="1285"/>
      <c r="AY111" s="1285"/>
      <c r="AZ111" s="1285"/>
      <c r="BA111" s="1285"/>
    </row>
    <row r="112" spans="1:53" ht="12.75">
      <c r="A112" s="1285"/>
      <c r="B112" s="1285"/>
      <c r="C112" s="1285"/>
      <c r="D112" s="1285"/>
      <c r="E112" s="1285"/>
      <c r="F112" s="1285"/>
      <c r="G112" s="1285"/>
      <c r="H112" s="1285"/>
      <c r="I112" s="1315"/>
      <c r="J112" s="1315"/>
      <c r="K112" s="1315"/>
      <c r="L112" s="1315"/>
      <c r="M112" s="1315"/>
      <c r="N112" s="1315"/>
      <c r="O112" s="1315"/>
      <c r="P112" s="1315"/>
      <c r="Q112" s="1315"/>
      <c r="R112" s="1315"/>
      <c r="S112" s="1315"/>
      <c r="T112" s="1315"/>
      <c r="U112" s="1315"/>
      <c r="V112" s="1315"/>
      <c r="W112" s="1315"/>
      <c r="X112" s="1315"/>
      <c r="Y112" s="1315"/>
      <c r="Z112" s="1315"/>
      <c r="AA112" s="1285"/>
      <c r="AB112" s="1285"/>
      <c r="AC112" s="1285"/>
      <c r="AD112" s="1285"/>
      <c r="AE112" s="1285"/>
      <c r="AF112" s="1285"/>
      <c r="AG112" s="1285"/>
      <c r="AH112" s="1285"/>
      <c r="AI112" s="1285"/>
      <c r="AJ112" s="1285"/>
      <c r="AK112" s="1285"/>
      <c r="AL112" s="1285"/>
      <c r="AM112" s="1285"/>
      <c r="AN112" s="1285"/>
      <c r="AO112" s="1285"/>
      <c r="AP112" s="1285"/>
      <c r="AQ112" s="1285"/>
      <c r="AR112" s="1285"/>
      <c r="AS112" s="1285"/>
      <c r="AT112" s="1285"/>
      <c r="AU112" s="1285"/>
      <c r="AV112" s="1285"/>
      <c r="AW112" s="1285"/>
      <c r="AX112" s="1285"/>
      <c r="AY112" s="1285"/>
      <c r="AZ112" s="1285"/>
      <c r="BA112" s="1285"/>
    </row>
    <row r="113" spans="1:53" ht="12.75">
      <c r="A113" s="1285"/>
      <c r="B113" s="1285"/>
      <c r="C113" s="1285"/>
      <c r="D113" s="1285"/>
      <c r="E113" s="1285"/>
      <c r="F113" s="1285"/>
      <c r="G113" s="1285"/>
      <c r="H113" s="1285"/>
      <c r="I113" s="1315"/>
      <c r="J113" s="1315"/>
      <c r="K113" s="1315"/>
      <c r="L113" s="1315"/>
      <c r="M113" s="1315"/>
      <c r="N113" s="1315"/>
      <c r="O113" s="1315"/>
      <c r="P113" s="1315"/>
      <c r="Q113" s="1315"/>
      <c r="R113" s="1315"/>
      <c r="S113" s="1315"/>
      <c r="T113" s="1315"/>
      <c r="U113" s="1315"/>
      <c r="V113" s="1315"/>
      <c r="W113" s="1315"/>
      <c r="X113" s="1315"/>
      <c r="Y113" s="1315"/>
      <c r="Z113" s="1315"/>
      <c r="AA113" s="1285"/>
      <c r="AB113" s="1285"/>
      <c r="AC113" s="1285"/>
      <c r="AD113" s="1285"/>
      <c r="AE113" s="1285"/>
      <c r="AF113" s="1285"/>
      <c r="AG113" s="1285"/>
      <c r="AH113" s="1285"/>
      <c r="AI113" s="1285"/>
      <c r="AJ113" s="1285"/>
      <c r="AK113" s="1285"/>
      <c r="AL113" s="1285"/>
      <c r="AM113" s="1285"/>
      <c r="AN113" s="1285"/>
      <c r="AO113" s="1285"/>
      <c r="AP113" s="1285"/>
      <c r="AQ113" s="1285"/>
      <c r="AR113" s="1285"/>
      <c r="AS113" s="1285"/>
      <c r="AT113" s="1285"/>
      <c r="AU113" s="1285"/>
      <c r="AV113" s="1285"/>
      <c r="AW113" s="1285"/>
      <c r="AX113" s="1285"/>
      <c r="AY113" s="1285"/>
      <c r="AZ113" s="1285"/>
      <c r="BA113" s="1285"/>
    </row>
    <row r="114" spans="1:53" ht="12.75">
      <c r="A114" s="1285"/>
      <c r="B114" s="1285"/>
      <c r="C114" s="1285"/>
      <c r="D114" s="1285"/>
      <c r="E114" s="1285"/>
      <c r="F114" s="1285"/>
      <c r="G114" s="1285"/>
      <c r="H114" s="1285"/>
      <c r="I114" s="1315"/>
      <c r="J114" s="1315"/>
      <c r="K114" s="1315"/>
      <c r="L114" s="1315"/>
      <c r="M114" s="1315"/>
      <c r="N114" s="1315"/>
      <c r="O114" s="1315"/>
      <c r="P114" s="1315"/>
      <c r="Q114" s="1315"/>
      <c r="R114" s="1315"/>
      <c r="S114" s="1315"/>
      <c r="T114" s="1315"/>
      <c r="U114" s="1315"/>
      <c r="V114" s="1315"/>
      <c r="W114" s="1315"/>
      <c r="X114" s="1315"/>
      <c r="Y114" s="1315"/>
      <c r="Z114" s="1315"/>
      <c r="AA114" s="1285"/>
      <c r="AB114" s="1285"/>
      <c r="AC114" s="1285"/>
      <c r="AD114" s="1285"/>
      <c r="AE114" s="1285"/>
      <c r="AF114" s="1285"/>
      <c r="AG114" s="1285"/>
      <c r="AH114" s="1285"/>
      <c r="AI114" s="1285"/>
      <c r="AJ114" s="1285"/>
      <c r="AK114" s="1285"/>
      <c r="AL114" s="1285"/>
      <c r="AM114" s="1285"/>
      <c r="AN114" s="1285"/>
      <c r="AO114" s="1285"/>
      <c r="AP114" s="1285"/>
      <c r="AQ114" s="1285"/>
      <c r="AR114" s="1285"/>
      <c r="AS114" s="1285"/>
      <c r="AT114" s="1285"/>
      <c r="AU114" s="1285"/>
      <c r="AV114" s="1285"/>
      <c r="AW114" s="1285"/>
      <c r="AX114" s="1285"/>
      <c r="AY114" s="1285"/>
      <c r="AZ114" s="1285"/>
      <c r="BA114" s="1285"/>
    </row>
    <row r="115" spans="1:53" ht="12.75">
      <c r="A115" s="1285"/>
      <c r="B115" s="1285"/>
      <c r="C115" s="1285"/>
      <c r="D115" s="1285"/>
      <c r="E115" s="1285"/>
      <c r="F115" s="1285"/>
      <c r="G115" s="1285"/>
      <c r="H115" s="1285"/>
      <c r="I115" s="1315"/>
      <c r="J115" s="1315"/>
      <c r="K115" s="1315"/>
      <c r="L115" s="1315"/>
      <c r="M115" s="1315"/>
      <c r="N115" s="1315"/>
      <c r="O115" s="1315"/>
      <c r="P115" s="1315"/>
      <c r="Q115" s="1315"/>
      <c r="R115" s="1315"/>
      <c r="S115" s="1315"/>
      <c r="T115" s="1315"/>
      <c r="U115" s="1315"/>
      <c r="V115" s="1315"/>
      <c r="W115" s="1315"/>
      <c r="X115" s="1315"/>
      <c r="Y115" s="1315"/>
      <c r="Z115" s="1315"/>
      <c r="AA115" s="1285"/>
      <c r="AB115" s="1285"/>
      <c r="AC115" s="1285"/>
      <c r="AD115" s="1285"/>
      <c r="AE115" s="1285"/>
      <c r="AF115" s="1285"/>
      <c r="AG115" s="1285"/>
      <c r="AH115" s="1285"/>
      <c r="AI115" s="1285"/>
      <c r="AJ115" s="1285"/>
      <c r="AK115" s="1285"/>
      <c r="AL115" s="1285"/>
      <c r="AM115" s="1285"/>
      <c r="AN115" s="1285"/>
      <c r="AO115" s="1285"/>
      <c r="AP115" s="1285"/>
      <c r="AQ115" s="1285"/>
      <c r="AR115" s="1285"/>
      <c r="AS115" s="1285"/>
      <c r="AT115" s="1285"/>
      <c r="AU115" s="1285"/>
      <c r="AV115" s="1285"/>
      <c r="AW115" s="1285"/>
      <c r="AX115" s="1285"/>
      <c r="AY115" s="1285"/>
      <c r="AZ115" s="1285"/>
      <c r="BA115" s="1285"/>
    </row>
    <row r="116" spans="1:53" ht="12.75">
      <c r="A116" s="1285"/>
      <c r="B116" s="1285"/>
      <c r="C116" s="1285"/>
      <c r="D116" s="1285"/>
      <c r="E116" s="1285"/>
      <c r="F116" s="1285"/>
      <c r="G116" s="1285"/>
      <c r="H116" s="1311"/>
      <c r="I116" s="1315"/>
      <c r="J116" s="1315"/>
      <c r="K116" s="1315"/>
      <c r="L116" s="1315"/>
      <c r="M116" s="1315"/>
      <c r="N116" s="1315"/>
      <c r="O116" s="1315"/>
      <c r="P116" s="1315"/>
      <c r="Q116" s="1315"/>
      <c r="R116" s="1315"/>
      <c r="S116" s="1315"/>
      <c r="T116" s="1315"/>
      <c r="U116" s="1315"/>
      <c r="V116" s="1315"/>
      <c r="W116" s="1315"/>
      <c r="X116" s="1315"/>
      <c r="Y116" s="1315"/>
      <c r="Z116" s="1315"/>
      <c r="AA116" s="1285"/>
      <c r="AB116" s="1285"/>
      <c r="AC116" s="1285"/>
      <c r="AD116" s="1285"/>
      <c r="AE116" s="1285"/>
      <c r="AF116" s="1285"/>
      <c r="AG116" s="1285"/>
      <c r="AH116" s="1285"/>
      <c r="AI116" s="1285"/>
      <c r="AJ116" s="1285"/>
      <c r="AK116" s="1285"/>
      <c r="AL116" s="1285"/>
      <c r="AM116" s="1285"/>
      <c r="AN116" s="1285"/>
      <c r="AO116" s="1285"/>
      <c r="AP116" s="1285"/>
      <c r="AQ116" s="1285"/>
      <c r="AR116" s="1285"/>
      <c r="AS116" s="1285"/>
      <c r="AT116" s="1285"/>
      <c r="AU116" s="1285"/>
      <c r="AV116" s="1285"/>
      <c r="AW116" s="1285"/>
      <c r="AX116" s="1285"/>
      <c r="AY116" s="1285"/>
      <c r="AZ116" s="1285"/>
      <c r="BA116" s="1285"/>
    </row>
    <row r="117" spans="1:53" ht="12.75">
      <c r="A117" s="1285"/>
      <c r="B117" s="1285"/>
      <c r="C117" s="1285"/>
      <c r="D117" s="1285"/>
      <c r="E117" s="1285"/>
      <c r="F117" s="1285"/>
      <c r="G117" s="1285"/>
      <c r="H117" s="1312"/>
      <c r="I117" s="1315"/>
      <c r="J117" s="1315"/>
      <c r="K117" s="1315"/>
      <c r="L117" s="1315"/>
      <c r="M117" s="1315"/>
      <c r="N117" s="1315"/>
      <c r="O117" s="1315"/>
      <c r="P117" s="1315"/>
      <c r="Q117" s="1315"/>
      <c r="R117" s="1315"/>
      <c r="S117" s="1315"/>
      <c r="T117" s="1315"/>
      <c r="U117" s="1315"/>
      <c r="V117" s="1315"/>
      <c r="W117" s="1315"/>
      <c r="X117" s="1315"/>
      <c r="Y117" s="1315"/>
      <c r="Z117" s="1315"/>
      <c r="AA117" s="1285"/>
      <c r="AB117" s="1285"/>
      <c r="AC117" s="1285"/>
      <c r="AD117" s="1285"/>
      <c r="AE117" s="1285"/>
      <c r="AF117" s="1285"/>
      <c r="AG117" s="1285"/>
      <c r="AH117" s="1285"/>
      <c r="AI117" s="1285"/>
      <c r="AJ117" s="1285"/>
      <c r="AK117" s="1285"/>
      <c r="AL117" s="1285"/>
      <c r="AM117" s="1285"/>
      <c r="AN117" s="1285"/>
      <c r="AO117" s="1285"/>
      <c r="AP117" s="1285"/>
      <c r="AQ117" s="1285"/>
      <c r="AR117" s="1285"/>
      <c r="AS117" s="1285"/>
      <c r="AT117" s="1285"/>
      <c r="AU117" s="1285"/>
      <c r="AV117" s="1285"/>
      <c r="AW117" s="1285"/>
      <c r="AX117" s="1285"/>
      <c r="AY117" s="1285"/>
      <c r="AZ117" s="1285"/>
      <c r="BA117" s="1285"/>
    </row>
    <row r="118" spans="1:53" ht="12.75">
      <c r="A118" s="1313"/>
      <c r="B118" s="1313"/>
      <c r="C118" s="1313"/>
      <c r="D118" s="1313"/>
      <c r="E118" s="1313"/>
      <c r="F118" s="1313"/>
      <c r="G118" s="1313"/>
      <c r="H118" s="1313"/>
      <c r="I118" s="1315"/>
      <c r="J118" s="1315"/>
      <c r="K118" s="1315"/>
      <c r="L118" s="1315"/>
      <c r="M118" s="1315"/>
      <c r="N118" s="1315"/>
      <c r="O118" s="1315"/>
      <c r="P118" s="1315"/>
      <c r="Q118" s="1315"/>
      <c r="R118" s="1315"/>
      <c r="S118" s="1315"/>
      <c r="T118" s="1315"/>
      <c r="U118" s="1315"/>
      <c r="V118" s="1315"/>
      <c r="W118" s="1315"/>
      <c r="X118" s="1315"/>
      <c r="Y118" s="1315"/>
      <c r="Z118" s="1315"/>
      <c r="AA118" s="1285"/>
      <c r="AB118" s="1285"/>
      <c r="AC118" s="1285"/>
      <c r="AD118" s="1285"/>
      <c r="AE118" s="1285"/>
      <c r="AF118" s="1285"/>
      <c r="AG118" s="1285"/>
      <c r="AH118" s="1285"/>
      <c r="AI118" s="1285"/>
      <c r="AJ118" s="1285"/>
      <c r="AK118" s="1285"/>
      <c r="AL118" s="1285"/>
      <c r="AM118" s="1285"/>
      <c r="AN118" s="1285"/>
      <c r="AO118" s="1285"/>
      <c r="AP118" s="1285"/>
      <c r="AQ118" s="1285"/>
      <c r="AR118" s="1285"/>
      <c r="AS118" s="1285"/>
      <c r="AT118" s="1285"/>
      <c r="AU118" s="1285"/>
      <c r="AV118" s="1285"/>
      <c r="AW118" s="1285"/>
      <c r="AX118" s="1285"/>
      <c r="AY118" s="1285"/>
      <c r="AZ118" s="1285"/>
      <c r="BA118" s="1285"/>
    </row>
    <row r="119" spans="1:53" ht="12.75">
      <c r="A119" s="1316"/>
      <c r="B119" s="1313"/>
      <c r="C119" s="1313"/>
      <c r="D119" s="1313"/>
      <c r="E119" s="1313"/>
      <c r="F119" s="1313"/>
      <c r="G119" s="1313"/>
      <c r="H119" s="1313"/>
      <c r="I119" s="1315"/>
      <c r="J119" s="1315"/>
      <c r="K119" s="1315"/>
      <c r="L119" s="1315"/>
      <c r="M119" s="1315"/>
      <c r="N119" s="1315"/>
      <c r="O119" s="1315"/>
      <c r="P119" s="1315"/>
      <c r="Q119" s="1315"/>
      <c r="R119" s="1315"/>
      <c r="S119" s="1315"/>
      <c r="T119" s="1315"/>
      <c r="U119" s="1315"/>
      <c r="V119" s="1315"/>
      <c r="W119" s="1315"/>
      <c r="X119" s="1315"/>
      <c r="Y119" s="1315"/>
      <c r="Z119" s="1315"/>
      <c r="AA119" s="1285"/>
      <c r="AB119" s="1285"/>
      <c r="AC119" s="1285"/>
      <c r="AD119" s="1285"/>
      <c r="AE119" s="1285"/>
      <c r="AF119" s="1285"/>
      <c r="AG119" s="1285"/>
      <c r="AH119" s="1285"/>
      <c r="AI119" s="1285"/>
      <c r="AJ119" s="1285"/>
      <c r="AK119" s="1285"/>
      <c r="AL119" s="1285"/>
      <c r="AM119" s="1285"/>
      <c r="AN119" s="1285"/>
      <c r="AO119" s="1285"/>
      <c r="AP119" s="1285"/>
      <c r="AQ119" s="1285"/>
      <c r="AR119" s="1285"/>
      <c r="AS119" s="1285"/>
      <c r="AT119" s="1285"/>
      <c r="AU119" s="1285"/>
      <c r="AV119" s="1285"/>
      <c r="AW119" s="1285"/>
      <c r="AX119" s="1285"/>
      <c r="AY119" s="1285"/>
      <c r="AZ119" s="1285"/>
      <c r="BA119" s="1285"/>
    </row>
    <row r="120" spans="1:53" ht="12.75">
      <c r="A120" s="1313"/>
      <c r="B120" s="1316"/>
      <c r="C120" s="1316"/>
      <c r="D120" s="1316"/>
      <c r="E120" s="1317"/>
      <c r="F120" s="1317"/>
      <c r="G120" s="1315"/>
      <c r="H120" s="1315"/>
      <c r="I120" s="1315"/>
      <c r="J120" s="1315"/>
      <c r="K120" s="1315"/>
      <c r="L120" s="1315"/>
      <c r="M120" s="1315"/>
      <c r="N120" s="1315"/>
      <c r="O120" s="1315"/>
      <c r="P120" s="1315"/>
      <c r="Q120" s="1315"/>
      <c r="R120" s="1315"/>
      <c r="S120" s="1315"/>
      <c r="T120" s="1315"/>
      <c r="U120" s="1315"/>
      <c r="V120" s="1315"/>
      <c r="W120" s="1315"/>
      <c r="X120" s="1315"/>
      <c r="Y120" s="1315"/>
      <c r="Z120" s="1315"/>
      <c r="AA120" s="1285"/>
      <c r="AB120" s="1285"/>
      <c r="AC120" s="1285"/>
      <c r="AD120" s="1285"/>
      <c r="AE120" s="1285"/>
      <c r="AF120" s="1285"/>
      <c r="AG120" s="1285"/>
      <c r="AH120" s="1285"/>
      <c r="AI120" s="1285"/>
      <c r="AJ120" s="1285"/>
      <c r="AK120" s="1285"/>
      <c r="AL120" s="1285"/>
      <c r="AM120" s="1285"/>
      <c r="AN120" s="1285"/>
      <c r="AO120" s="1285"/>
      <c r="AP120" s="1285"/>
      <c r="AQ120" s="1285"/>
      <c r="AR120" s="1285"/>
      <c r="AS120" s="1285"/>
      <c r="AT120" s="1285"/>
      <c r="AU120" s="1285"/>
      <c r="AV120" s="1285"/>
      <c r="AW120" s="1285"/>
      <c r="AX120" s="1285"/>
      <c r="AY120" s="1285"/>
      <c r="AZ120" s="1285"/>
      <c r="BA120" s="1285"/>
    </row>
    <row r="121" spans="1:53" ht="12.75">
      <c r="A121" s="1285"/>
      <c r="B121" s="1285"/>
      <c r="C121" s="1317"/>
      <c r="D121" s="1317"/>
      <c r="E121" s="1317"/>
      <c r="F121" s="1317"/>
      <c r="G121" s="1316"/>
      <c r="H121" s="1316"/>
      <c r="I121" s="1315"/>
      <c r="J121" s="1315"/>
      <c r="K121" s="1315"/>
      <c r="L121" s="1315"/>
      <c r="M121" s="1315"/>
      <c r="N121" s="1315"/>
      <c r="O121" s="1315"/>
      <c r="P121" s="1315"/>
      <c r="Q121" s="1315"/>
      <c r="R121" s="1315"/>
      <c r="S121" s="1315"/>
      <c r="T121" s="1315"/>
      <c r="U121" s="1315"/>
      <c r="V121" s="1315"/>
      <c r="W121" s="1315"/>
      <c r="X121" s="1315"/>
      <c r="Y121" s="1315"/>
      <c r="Z121" s="1315"/>
      <c r="AA121" s="1285"/>
      <c r="AB121" s="1285"/>
      <c r="AC121" s="1285"/>
      <c r="AD121" s="1285"/>
      <c r="AE121" s="1285"/>
      <c r="AF121" s="1285"/>
      <c r="AG121" s="1285"/>
      <c r="AH121" s="1285"/>
      <c r="AI121" s="1285"/>
      <c r="AJ121" s="1285"/>
      <c r="AK121" s="1285"/>
      <c r="AL121" s="1285"/>
      <c r="AM121" s="1285"/>
      <c r="AN121" s="1285"/>
      <c r="AO121" s="1285"/>
      <c r="AP121" s="1285"/>
      <c r="AQ121" s="1285"/>
      <c r="AR121" s="1285"/>
      <c r="AS121" s="1285"/>
      <c r="AT121" s="1285"/>
      <c r="AU121" s="1285"/>
      <c r="AV121" s="1285"/>
      <c r="AW121" s="1285"/>
      <c r="AX121" s="1285"/>
      <c r="AY121" s="1285"/>
      <c r="AZ121" s="1285"/>
      <c r="BA121" s="1285"/>
    </row>
    <row r="122" spans="1:53" ht="12.75">
      <c r="A122" s="1285"/>
      <c r="B122" s="1285"/>
      <c r="C122" s="1317"/>
      <c r="D122" s="1317"/>
      <c r="E122" s="1317"/>
      <c r="F122" s="1317"/>
      <c r="G122" s="1317"/>
      <c r="H122" s="1317"/>
      <c r="I122" s="1315"/>
      <c r="J122" s="1315"/>
      <c r="K122" s="1315"/>
      <c r="L122" s="1315"/>
      <c r="M122" s="1315"/>
      <c r="N122" s="1315"/>
      <c r="O122" s="1315"/>
      <c r="P122" s="1315"/>
      <c r="Q122" s="1315"/>
      <c r="R122" s="1315"/>
      <c r="S122" s="1315"/>
      <c r="T122" s="1315"/>
      <c r="U122" s="1315"/>
      <c r="V122" s="1315"/>
      <c r="W122" s="1315"/>
      <c r="X122" s="1315"/>
      <c r="Y122" s="1315"/>
      <c r="Z122" s="1315"/>
      <c r="AA122" s="1285"/>
      <c r="AB122" s="1285"/>
      <c r="AC122" s="1285"/>
      <c r="AD122" s="1285"/>
      <c r="AE122" s="1285"/>
      <c r="AF122" s="1285"/>
      <c r="AG122" s="1285"/>
      <c r="AH122" s="1285"/>
      <c r="AI122" s="1285"/>
      <c r="AJ122" s="1285"/>
      <c r="AK122" s="1285"/>
      <c r="AL122" s="1285"/>
      <c r="AM122" s="1285"/>
      <c r="AN122" s="1285"/>
      <c r="AO122" s="1285"/>
      <c r="AP122" s="1285"/>
      <c r="AQ122" s="1285"/>
      <c r="AR122" s="1285"/>
      <c r="AS122" s="1285"/>
      <c r="AT122" s="1285"/>
      <c r="AU122" s="1285"/>
      <c r="AV122" s="1285"/>
      <c r="AW122" s="1285"/>
      <c r="AX122" s="1285"/>
      <c r="AY122" s="1285"/>
      <c r="AZ122" s="1285"/>
      <c r="BA122" s="1285"/>
    </row>
    <row r="123" spans="1:53" ht="12.75">
      <c r="A123" s="1285"/>
      <c r="B123" s="1285"/>
      <c r="C123" s="1317"/>
      <c r="D123" s="1317"/>
      <c r="E123" s="1317"/>
      <c r="F123" s="1317"/>
      <c r="G123" s="1317"/>
      <c r="H123" s="1317"/>
      <c r="I123" s="1315"/>
      <c r="J123" s="1315"/>
      <c r="K123" s="1315"/>
      <c r="L123" s="1315"/>
      <c r="M123" s="1315"/>
      <c r="N123" s="1315"/>
      <c r="O123" s="1315"/>
      <c r="P123" s="1315"/>
      <c r="Q123" s="1315"/>
      <c r="R123" s="1315"/>
      <c r="S123" s="1315"/>
      <c r="T123" s="1315"/>
      <c r="U123" s="1315"/>
      <c r="V123" s="1315"/>
      <c r="W123" s="1315"/>
      <c r="X123" s="1315"/>
      <c r="Y123" s="1315"/>
      <c r="Z123" s="1315"/>
      <c r="AA123" s="1285"/>
      <c r="AB123" s="1285"/>
      <c r="AC123" s="1285"/>
      <c r="AD123" s="1285"/>
      <c r="AE123" s="1285"/>
      <c r="AF123" s="1285"/>
      <c r="AG123" s="1285"/>
      <c r="AH123" s="1285"/>
      <c r="AI123" s="1285"/>
      <c r="AJ123" s="1285"/>
      <c r="AK123" s="1285"/>
      <c r="AL123" s="1285"/>
      <c r="AM123" s="1285"/>
      <c r="AN123" s="1285"/>
      <c r="AO123" s="1285"/>
      <c r="AP123" s="1285"/>
      <c r="AQ123" s="1285"/>
      <c r="AR123" s="1285"/>
      <c r="AS123" s="1285"/>
      <c r="AT123" s="1285"/>
      <c r="AU123" s="1285"/>
      <c r="AV123" s="1285"/>
      <c r="AW123" s="1285"/>
      <c r="AX123" s="1285"/>
      <c r="AY123" s="1285"/>
      <c r="AZ123" s="1285"/>
      <c r="BA123" s="1285"/>
    </row>
    <row r="124" spans="1:53" ht="12.75">
      <c r="A124" s="1285"/>
      <c r="B124" s="1285"/>
      <c r="C124" s="1285"/>
      <c r="D124" s="1285"/>
      <c r="E124" s="1285"/>
      <c r="F124" s="1285"/>
      <c r="G124" s="1285"/>
      <c r="H124" s="1285"/>
      <c r="I124" s="1315"/>
      <c r="J124" s="1315"/>
      <c r="K124" s="1315"/>
      <c r="L124" s="1315"/>
      <c r="M124" s="1315"/>
      <c r="N124" s="1315"/>
      <c r="O124" s="1315"/>
      <c r="P124" s="1315"/>
      <c r="Q124" s="1315"/>
      <c r="R124" s="1315"/>
      <c r="S124" s="1315"/>
      <c r="T124" s="1315"/>
      <c r="U124" s="1315"/>
      <c r="V124" s="1315"/>
      <c r="W124" s="1315"/>
      <c r="X124" s="1315"/>
      <c r="Y124" s="1315"/>
      <c r="Z124" s="1315"/>
      <c r="AA124" s="1285"/>
      <c r="AB124" s="1285"/>
      <c r="AC124" s="1285"/>
      <c r="AD124" s="1285"/>
      <c r="AE124" s="1285"/>
      <c r="AF124" s="1285"/>
      <c r="AG124" s="1285"/>
      <c r="AH124" s="1285"/>
      <c r="AI124" s="1285"/>
      <c r="AJ124" s="1285"/>
      <c r="AK124" s="1285"/>
      <c r="AL124" s="1285"/>
      <c r="AM124" s="1285"/>
      <c r="AN124" s="1285"/>
      <c r="AO124" s="1285"/>
      <c r="AP124" s="1285"/>
      <c r="AQ124" s="1285"/>
      <c r="AR124" s="1285"/>
      <c r="AS124" s="1285"/>
      <c r="AT124" s="1285"/>
      <c r="AU124" s="1285"/>
      <c r="AV124" s="1285"/>
      <c r="AW124" s="1285"/>
      <c r="AX124" s="1285"/>
      <c r="AY124" s="1285"/>
      <c r="AZ124" s="1285"/>
      <c r="BA124" s="1285"/>
    </row>
    <row r="125" spans="1:53" ht="12.75">
      <c r="A125" s="1285"/>
      <c r="B125" s="1285"/>
      <c r="C125" s="1285"/>
      <c r="D125" s="1285"/>
      <c r="E125" s="1285"/>
      <c r="F125" s="1285"/>
      <c r="G125" s="1285"/>
      <c r="H125" s="1285"/>
      <c r="I125" s="1315"/>
      <c r="J125" s="1315"/>
      <c r="K125" s="1315"/>
      <c r="L125" s="1315"/>
      <c r="M125" s="1315"/>
      <c r="N125" s="1315"/>
      <c r="O125" s="1315"/>
      <c r="P125" s="1315"/>
      <c r="Q125" s="1315"/>
      <c r="R125" s="1315"/>
      <c r="S125" s="1315"/>
      <c r="T125" s="1315"/>
      <c r="U125" s="1315"/>
      <c r="V125" s="1315"/>
      <c r="W125" s="1315"/>
      <c r="X125" s="1315"/>
      <c r="Y125" s="1315"/>
      <c r="Z125" s="1315"/>
      <c r="AA125" s="1285"/>
      <c r="AB125" s="1285"/>
      <c r="AC125" s="1285"/>
      <c r="AD125" s="1285"/>
      <c r="AE125" s="1285"/>
      <c r="AF125" s="1285"/>
      <c r="AG125" s="1285"/>
      <c r="AH125" s="1285"/>
      <c r="AI125" s="1285"/>
      <c r="AJ125" s="1285"/>
      <c r="AK125" s="1285"/>
      <c r="AL125" s="1285"/>
      <c r="AM125" s="1285"/>
      <c r="AN125" s="1285"/>
      <c r="AO125" s="1285"/>
      <c r="AP125" s="1285"/>
      <c r="AQ125" s="1285"/>
      <c r="AR125" s="1285"/>
      <c r="AS125" s="1285"/>
      <c r="AT125" s="1285"/>
      <c r="AU125" s="1285"/>
      <c r="AV125" s="1285"/>
      <c r="AW125" s="1285"/>
      <c r="AX125" s="1285"/>
      <c r="AY125" s="1285"/>
      <c r="AZ125" s="1285"/>
      <c r="BA125" s="1285"/>
    </row>
    <row r="126" spans="1:53" ht="12.75">
      <c r="A126" s="1285"/>
      <c r="B126" s="1285"/>
      <c r="C126" s="1285"/>
      <c r="D126" s="1285"/>
      <c r="E126" s="1285"/>
      <c r="F126" s="1285"/>
      <c r="G126" s="1285"/>
      <c r="H126" s="1285"/>
      <c r="I126" s="1315"/>
      <c r="J126" s="1315"/>
      <c r="K126" s="1315"/>
      <c r="L126" s="1315"/>
      <c r="M126" s="1315"/>
      <c r="N126" s="1315"/>
      <c r="O126" s="1315"/>
      <c r="P126" s="1315"/>
      <c r="Q126" s="1315"/>
      <c r="R126" s="1315"/>
      <c r="S126" s="1315"/>
      <c r="T126" s="1315"/>
      <c r="U126" s="1315"/>
      <c r="V126" s="1315"/>
      <c r="W126" s="1315"/>
      <c r="X126" s="1315"/>
      <c r="Y126" s="1315"/>
      <c r="Z126" s="1315"/>
      <c r="AA126" s="1285"/>
      <c r="AB126" s="1285"/>
      <c r="AC126" s="1285"/>
      <c r="AD126" s="1285"/>
      <c r="AE126" s="1285"/>
      <c r="AF126" s="1285"/>
      <c r="AG126" s="1285"/>
      <c r="AH126" s="1285"/>
      <c r="AI126" s="1285"/>
      <c r="AJ126" s="1285"/>
      <c r="AK126" s="1285"/>
      <c r="AL126" s="1285"/>
      <c r="AM126" s="1285"/>
      <c r="AN126" s="1285"/>
      <c r="AO126" s="1285"/>
      <c r="AP126" s="1285"/>
      <c r="AQ126" s="1285"/>
      <c r="AR126" s="1285"/>
      <c r="AS126" s="1285"/>
      <c r="AT126" s="1285"/>
      <c r="AU126" s="1285"/>
      <c r="AV126" s="1285"/>
      <c r="AW126" s="1285"/>
      <c r="AX126" s="1285"/>
      <c r="AY126" s="1285"/>
      <c r="AZ126" s="1285"/>
      <c r="BA126" s="1285"/>
    </row>
    <row r="127" spans="1:53" ht="12.75">
      <c r="A127" s="1285"/>
      <c r="B127" s="1285"/>
      <c r="C127" s="1285"/>
      <c r="D127" s="1285"/>
      <c r="E127" s="1285"/>
      <c r="F127" s="1285"/>
      <c r="G127" s="1285"/>
      <c r="H127" s="1285"/>
      <c r="I127" s="1315"/>
      <c r="J127" s="1315"/>
      <c r="K127" s="1315"/>
      <c r="L127" s="1315"/>
      <c r="M127" s="1315"/>
      <c r="N127" s="1315"/>
      <c r="O127" s="1315"/>
      <c r="P127" s="1315"/>
      <c r="Q127" s="1315"/>
      <c r="R127" s="1315"/>
      <c r="S127" s="1315"/>
      <c r="T127" s="1315"/>
      <c r="U127" s="1315"/>
      <c r="V127" s="1315"/>
      <c r="W127" s="1315"/>
      <c r="X127" s="1315"/>
      <c r="Y127" s="1315"/>
      <c r="Z127" s="1315"/>
      <c r="AA127" s="1285"/>
      <c r="AB127" s="1285"/>
      <c r="AC127" s="1285"/>
      <c r="AD127" s="1285"/>
      <c r="AE127" s="1285"/>
      <c r="AF127" s="1285"/>
      <c r="AG127" s="1285"/>
      <c r="AH127" s="1285"/>
      <c r="AI127" s="1285"/>
      <c r="AJ127" s="1285"/>
      <c r="AK127" s="1285"/>
      <c r="AL127" s="1285"/>
      <c r="AM127" s="1285"/>
      <c r="AN127" s="1285"/>
      <c r="AO127" s="1285"/>
      <c r="AP127" s="1285"/>
      <c r="AQ127" s="1285"/>
      <c r="AR127" s="1285"/>
      <c r="AS127" s="1285"/>
      <c r="AT127" s="1285"/>
      <c r="AU127" s="1285"/>
      <c r="AV127" s="1285"/>
      <c r="AW127" s="1285"/>
      <c r="AX127" s="1285"/>
      <c r="AY127" s="1285"/>
      <c r="AZ127" s="1285"/>
      <c r="BA127" s="1285"/>
    </row>
    <row r="128" spans="1:53" ht="12.75">
      <c r="A128" s="1285"/>
      <c r="B128" s="1285"/>
      <c r="C128" s="1285"/>
      <c r="D128" s="1285"/>
      <c r="E128" s="1285"/>
      <c r="F128" s="1285"/>
      <c r="G128" s="1285"/>
      <c r="H128" s="1285"/>
      <c r="I128" s="1315"/>
      <c r="J128" s="1315"/>
      <c r="K128" s="1315"/>
      <c r="L128" s="1315"/>
      <c r="M128" s="1315"/>
      <c r="N128" s="1315"/>
      <c r="O128" s="1315"/>
      <c r="P128" s="1315"/>
      <c r="Q128" s="1315"/>
      <c r="R128" s="1315"/>
      <c r="S128" s="1315"/>
      <c r="T128" s="1315"/>
      <c r="U128" s="1315"/>
      <c r="V128" s="1315"/>
      <c r="W128" s="1315"/>
      <c r="X128" s="1315"/>
      <c r="Y128" s="1315"/>
      <c r="Z128" s="1315"/>
      <c r="AA128" s="1285"/>
      <c r="AB128" s="1285"/>
      <c r="AC128" s="1285"/>
      <c r="AD128" s="1285"/>
      <c r="AE128" s="1285"/>
      <c r="AF128" s="1285"/>
      <c r="AG128" s="1285"/>
      <c r="AH128" s="1285"/>
      <c r="AI128" s="1285"/>
      <c r="AJ128" s="1285"/>
      <c r="AK128" s="1285"/>
      <c r="AL128" s="1285"/>
      <c r="AM128" s="1285"/>
      <c r="AN128" s="1285"/>
      <c r="AO128" s="1285"/>
      <c r="AP128" s="1285"/>
      <c r="AQ128" s="1285"/>
      <c r="AR128" s="1285"/>
      <c r="AS128" s="1285"/>
      <c r="AT128" s="1285"/>
      <c r="AU128" s="1285"/>
      <c r="AV128" s="1285"/>
      <c r="AW128" s="1285"/>
      <c r="AX128" s="1285"/>
      <c r="AY128" s="1285"/>
      <c r="AZ128" s="1285"/>
      <c r="BA128" s="1285"/>
    </row>
    <row r="129" spans="1:53" ht="12.75">
      <c r="A129" s="1285"/>
      <c r="B129" s="1285"/>
      <c r="C129" s="1285"/>
      <c r="D129" s="1285"/>
      <c r="E129" s="1285"/>
      <c r="F129" s="1285"/>
      <c r="G129" s="1285"/>
      <c r="H129" s="1285"/>
      <c r="I129" s="1315"/>
      <c r="J129" s="1315"/>
      <c r="K129" s="1315"/>
      <c r="L129" s="1315"/>
      <c r="M129" s="1315"/>
      <c r="N129" s="1315"/>
      <c r="O129" s="1315"/>
      <c r="P129" s="1315"/>
      <c r="Q129" s="1315"/>
      <c r="R129" s="1315"/>
      <c r="S129" s="1315"/>
      <c r="T129" s="1315"/>
      <c r="U129" s="1315"/>
      <c r="V129" s="1315"/>
      <c r="W129" s="1315"/>
      <c r="X129" s="1315"/>
      <c r="Y129" s="1315"/>
      <c r="Z129" s="1315"/>
      <c r="AA129" s="1285"/>
      <c r="AB129" s="1285"/>
      <c r="AC129" s="1285"/>
      <c r="AD129" s="1285"/>
      <c r="AE129" s="1285"/>
      <c r="AF129" s="1285"/>
      <c r="AG129" s="1285"/>
      <c r="AH129" s="1285"/>
      <c r="AI129" s="1285"/>
      <c r="AJ129" s="1285"/>
      <c r="AK129" s="1285"/>
      <c r="AL129" s="1285"/>
      <c r="AM129" s="1285"/>
      <c r="AN129" s="1285"/>
      <c r="AO129" s="1285"/>
      <c r="AP129" s="1285"/>
      <c r="AQ129" s="1285"/>
      <c r="AR129" s="1285"/>
      <c r="AS129" s="1285"/>
      <c r="AT129" s="1285"/>
      <c r="AU129" s="1285"/>
      <c r="AV129" s="1285"/>
      <c r="AW129" s="1285"/>
      <c r="AX129" s="1285"/>
      <c r="AY129" s="1285"/>
      <c r="AZ129" s="1285"/>
      <c r="BA129" s="1285"/>
    </row>
    <row r="130" spans="1:53" ht="12.75">
      <c r="A130" s="1285"/>
      <c r="B130" s="1285"/>
      <c r="C130" s="1285"/>
      <c r="D130" s="1285"/>
      <c r="E130" s="1285"/>
      <c r="F130" s="1285"/>
      <c r="G130" s="1285"/>
      <c r="H130" s="1285"/>
      <c r="I130" s="1315"/>
      <c r="J130" s="1315"/>
      <c r="K130" s="1315"/>
      <c r="L130" s="1315"/>
      <c r="M130" s="1315"/>
      <c r="N130" s="1315"/>
      <c r="O130" s="1315"/>
      <c r="P130" s="1315"/>
      <c r="Q130" s="1315"/>
      <c r="R130" s="1315"/>
      <c r="S130" s="1315"/>
      <c r="T130" s="1315"/>
      <c r="U130" s="1315"/>
      <c r="V130" s="1315"/>
      <c r="W130" s="1315"/>
      <c r="X130" s="1315"/>
      <c r="Y130" s="1315"/>
      <c r="Z130" s="1315"/>
      <c r="AA130" s="1285"/>
      <c r="AB130" s="1285"/>
      <c r="AC130" s="1285"/>
      <c r="AD130" s="1285"/>
      <c r="AE130" s="1285"/>
      <c r="AF130" s="1285"/>
      <c r="AG130" s="1285"/>
      <c r="AH130" s="1285"/>
      <c r="AI130" s="1285"/>
      <c r="AJ130" s="1285"/>
      <c r="AK130" s="1285"/>
      <c r="AL130" s="1285"/>
      <c r="AM130" s="1285"/>
      <c r="AN130" s="1285"/>
      <c r="AO130" s="1285"/>
      <c r="AP130" s="1285"/>
      <c r="AQ130" s="1285"/>
      <c r="AR130" s="1285"/>
      <c r="AS130" s="1285"/>
      <c r="AT130" s="1285"/>
      <c r="AU130" s="1285"/>
      <c r="AV130" s="1285"/>
      <c r="AW130" s="1285"/>
      <c r="AX130" s="1285"/>
      <c r="AY130" s="1285"/>
      <c r="AZ130" s="1285"/>
      <c r="BA130" s="1285"/>
    </row>
    <row r="131" spans="1:53" ht="12.75">
      <c r="A131" s="1285"/>
      <c r="B131" s="1285"/>
      <c r="C131" s="1285"/>
      <c r="D131" s="1285"/>
      <c r="E131" s="1285"/>
      <c r="F131" s="1285"/>
      <c r="G131" s="1285"/>
      <c r="H131" s="1285"/>
      <c r="I131" s="1315"/>
      <c r="J131" s="1315"/>
      <c r="K131" s="1315"/>
      <c r="L131" s="1315"/>
      <c r="M131" s="1315"/>
      <c r="N131" s="1315"/>
      <c r="O131" s="1315"/>
      <c r="P131" s="1315"/>
      <c r="Q131" s="1315"/>
      <c r="R131" s="1315"/>
      <c r="S131" s="1315"/>
      <c r="T131" s="1315"/>
      <c r="U131" s="1315"/>
      <c r="V131" s="1315"/>
      <c r="W131" s="1315"/>
      <c r="X131" s="1315"/>
      <c r="Y131" s="1315"/>
      <c r="Z131" s="1315"/>
      <c r="AA131" s="1285"/>
      <c r="AB131" s="1285"/>
      <c r="AC131" s="1285"/>
      <c r="AD131" s="1285"/>
      <c r="AE131" s="1285"/>
      <c r="AF131" s="1285"/>
      <c r="AG131" s="1285"/>
      <c r="AH131" s="1285"/>
      <c r="AI131" s="1285"/>
      <c r="AJ131" s="1285"/>
      <c r="AK131" s="1285"/>
      <c r="AL131" s="1285"/>
      <c r="AM131" s="1285"/>
      <c r="AN131" s="1285"/>
      <c r="AO131" s="1285"/>
      <c r="AP131" s="1285"/>
      <c r="AQ131" s="1285"/>
      <c r="AR131" s="1285"/>
      <c r="AS131" s="1285"/>
      <c r="AT131" s="1285"/>
      <c r="AU131" s="1285"/>
      <c r="AV131" s="1285"/>
      <c r="AW131" s="1285"/>
      <c r="AX131" s="1285"/>
      <c r="AY131" s="1285"/>
      <c r="AZ131" s="1285"/>
      <c r="BA131" s="1285"/>
    </row>
    <row r="132" spans="1:53" ht="12.75">
      <c r="A132" s="1285"/>
      <c r="B132" s="1285"/>
      <c r="C132" s="1285"/>
      <c r="D132" s="1285"/>
      <c r="E132" s="1285"/>
      <c r="F132" s="1285"/>
      <c r="G132" s="1285"/>
      <c r="H132" s="1285"/>
      <c r="I132" s="1315"/>
      <c r="J132" s="1315"/>
      <c r="K132" s="1315"/>
      <c r="L132" s="1315"/>
      <c r="M132" s="1315"/>
      <c r="N132" s="1315"/>
      <c r="O132" s="1315"/>
      <c r="P132" s="1315"/>
      <c r="Q132" s="1315"/>
      <c r="R132" s="1315"/>
      <c r="S132" s="1315"/>
      <c r="T132" s="1315"/>
      <c r="U132" s="1315"/>
      <c r="V132" s="1315"/>
      <c r="W132" s="1315"/>
      <c r="X132" s="1315"/>
      <c r="Y132" s="1315"/>
      <c r="Z132" s="1315"/>
      <c r="AA132" s="1285"/>
      <c r="AB132" s="1285"/>
      <c r="AC132" s="1285"/>
      <c r="AD132" s="1285"/>
      <c r="AE132" s="1285"/>
      <c r="AF132" s="1285"/>
      <c r="AG132" s="1285"/>
      <c r="AH132" s="1285"/>
      <c r="AI132" s="1285"/>
      <c r="AJ132" s="1285"/>
      <c r="AK132" s="1285"/>
      <c r="AL132" s="1285"/>
      <c r="AM132" s="1285"/>
      <c r="AN132" s="1285"/>
      <c r="AO132" s="1285"/>
      <c r="AP132" s="1285"/>
      <c r="AQ132" s="1285"/>
      <c r="AR132" s="1285"/>
      <c r="AS132" s="1285"/>
      <c r="AT132" s="1285"/>
      <c r="AU132" s="1285"/>
      <c r="AV132" s="1285"/>
      <c r="AW132" s="1285"/>
      <c r="AX132" s="1285"/>
      <c r="AY132" s="1285"/>
      <c r="AZ132" s="1285"/>
      <c r="BA132" s="1285"/>
    </row>
    <row r="133" spans="1:53" ht="12.75">
      <c r="A133" s="1285"/>
      <c r="B133" s="1285"/>
      <c r="C133" s="1285"/>
      <c r="D133" s="1285"/>
      <c r="E133" s="1285"/>
      <c r="F133" s="1285"/>
      <c r="G133" s="1285"/>
      <c r="H133" s="1285"/>
      <c r="I133" s="1315"/>
      <c r="J133" s="1315"/>
      <c r="K133" s="1315"/>
      <c r="L133" s="1315"/>
      <c r="M133" s="1315"/>
      <c r="N133" s="1315"/>
      <c r="O133" s="1315"/>
      <c r="P133" s="1315"/>
      <c r="Q133" s="1315"/>
      <c r="R133" s="1315"/>
      <c r="S133" s="1315"/>
      <c r="T133" s="1315"/>
      <c r="U133" s="1315"/>
      <c r="V133" s="1315"/>
      <c r="W133" s="1315"/>
      <c r="X133" s="1315"/>
      <c r="Y133" s="1315"/>
      <c r="Z133" s="1315"/>
      <c r="AA133" s="1285"/>
      <c r="AB133" s="1285"/>
      <c r="AC133" s="1285"/>
      <c r="AD133" s="1285"/>
      <c r="AE133" s="1285"/>
      <c r="AF133" s="1285"/>
      <c r="AG133" s="1285"/>
      <c r="AH133" s="1285"/>
      <c r="AI133" s="1285"/>
      <c r="AJ133" s="1285"/>
      <c r="AK133" s="1285"/>
      <c r="AL133" s="1285"/>
      <c r="AM133" s="1285"/>
      <c r="AN133" s="1285"/>
      <c r="AO133" s="1285"/>
      <c r="AP133" s="1285"/>
      <c r="AQ133" s="1285"/>
      <c r="AR133" s="1285"/>
      <c r="AS133" s="1285"/>
      <c r="AT133" s="1285"/>
      <c r="AU133" s="1285"/>
      <c r="AV133" s="1285"/>
      <c r="AW133" s="1285"/>
      <c r="AX133" s="1285"/>
      <c r="AY133" s="1285"/>
      <c r="AZ133" s="1285"/>
      <c r="BA133" s="1285"/>
    </row>
    <row r="134" spans="1:53" ht="12.75">
      <c r="A134" s="1285"/>
      <c r="B134" s="1285"/>
      <c r="C134" s="1285"/>
      <c r="D134" s="1285"/>
      <c r="E134" s="1285"/>
      <c r="F134" s="1285"/>
      <c r="G134" s="1285"/>
      <c r="H134" s="1285"/>
      <c r="I134" s="1315"/>
      <c r="J134" s="1315"/>
      <c r="K134" s="1315"/>
      <c r="L134" s="1315"/>
      <c r="M134" s="1315"/>
      <c r="N134" s="1315"/>
      <c r="O134" s="1315"/>
      <c r="P134" s="1315"/>
      <c r="Q134" s="1315"/>
      <c r="R134" s="1315"/>
      <c r="S134" s="1315"/>
      <c r="T134" s="1315"/>
      <c r="U134" s="1315"/>
      <c r="V134" s="1315"/>
      <c r="W134" s="1315"/>
      <c r="X134" s="1315"/>
      <c r="Y134" s="1315"/>
      <c r="Z134" s="1315"/>
      <c r="AA134" s="1285"/>
      <c r="AB134" s="1285"/>
      <c r="AC134" s="1285"/>
      <c r="AD134" s="1285"/>
      <c r="AE134" s="1285"/>
      <c r="AF134" s="1285"/>
      <c r="AG134" s="1285"/>
      <c r="AH134" s="1285"/>
      <c r="AI134" s="1285"/>
      <c r="AJ134" s="1285"/>
      <c r="AK134" s="1285"/>
      <c r="AL134" s="1285"/>
      <c r="AM134" s="1285"/>
      <c r="AN134" s="1285"/>
      <c r="AO134" s="1285"/>
      <c r="AP134" s="1285"/>
      <c r="AQ134" s="1285"/>
      <c r="AR134" s="1285"/>
      <c r="AS134" s="1285"/>
      <c r="AT134" s="1285"/>
      <c r="AU134" s="1285"/>
      <c r="AV134" s="1285"/>
      <c r="AW134" s="1285"/>
      <c r="AX134" s="1285"/>
      <c r="AY134" s="1285"/>
      <c r="AZ134" s="1285"/>
      <c r="BA134" s="1285"/>
    </row>
    <row r="135" spans="1:53" ht="12.75">
      <c r="A135" s="1285"/>
      <c r="B135" s="1285"/>
      <c r="C135" s="1285"/>
      <c r="D135" s="1285"/>
      <c r="E135" s="1285"/>
      <c r="F135" s="1285"/>
      <c r="G135" s="1285"/>
      <c r="H135" s="1285"/>
      <c r="I135" s="1315"/>
      <c r="J135" s="1315"/>
      <c r="K135" s="1315"/>
      <c r="L135" s="1315"/>
      <c r="M135" s="1315"/>
      <c r="N135" s="1315"/>
      <c r="O135" s="1315"/>
      <c r="P135" s="1315"/>
      <c r="Q135" s="1315"/>
      <c r="R135" s="1315"/>
      <c r="S135" s="1315"/>
      <c r="T135" s="1315"/>
      <c r="U135" s="1315"/>
      <c r="V135" s="1315"/>
      <c r="W135" s="1315"/>
      <c r="X135" s="1315"/>
      <c r="Y135" s="1315"/>
      <c r="Z135" s="1315"/>
      <c r="AA135" s="1285"/>
      <c r="AB135" s="1285"/>
      <c r="AC135" s="1285"/>
      <c r="AD135" s="1285"/>
      <c r="AE135" s="1285"/>
      <c r="AF135" s="1285"/>
      <c r="AG135" s="1285"/>
      <c r="AH135" s="1285"/>
      <c r="AI135" s="1285"/>
      <c r="AJ135" s="1285"/>
      <c r="AK135" s="1285"/>
      <c r="AL135" s="1285"/>
      <c r="AM135" s="1285"/>
      <c r="AN135" s="1285"/>
      <c r="AO135" s="1285"/>
      <c r="AP135" s="1285"/>
      <c r="AQ135" s="1285"/>
      <c r="AR135" s="1285"/>
      <c r="AS135" s="1285"/>
      <c r="AT135" s="1285"/>
      <c r="AU135" s="1285"/>
      <c r="AV135" s="1285"/>
      <c r="AW135" s="1285"/>
      <c r="AX135" s="1285"/>
      <c r="AY135" s="1285"/>
      <c r="AZ135" s="1285"/>
      <c r="BA135" s="1285"/>
    </row>
    <row r="136" spans="1:53" ht="12.75">
      <c r="A136" s="1285"/>
      <c r="B136" s="1285"/>
      <c r="C136" s="1285"/>
      <c r="D136" s="1285"/>
      <c r="E136" s="1285"/>
      <c r="F136" s="1285"/>
      <c r="G136" s="1285"/>
      <c r="H136" s="1285"/>
      <c r="I136" s="1315"/>
      <c r="J136" s="1315"/>
      <c r="K136" s="1315"/>
      <c r="L136" s="1315"/>
      <c r="M136" s="1315"/>
      <c r="N136" s="1315"/>
      <c r="O136" s="1315"/>
      <c r="P136" s="1315"/>
      <c r="Q136" s="1315"/>
      <c r="R136" s="1315"/>
      <c r="S136" s="1315"/>
      <c r="T136" s="1315"/>
      <c r="U136" s="1315"/>
      <c r="V136" s="1315"/>
      <c r="W136" s="1315"/>
      <c r="X136" s="1315"/>
      <c r="Y136" s="1315"/>
      <c r="Z136" s="1315"/>
      <c r="AA136" s="1285"/>
      <c r="AB136" s="1285"/>
      <c r="AC136" s="1285"/>
      <c r="AD136" s="1285"/>
      <c r="AE136" s="1285"/>
      <c r="AF136" s="1285"/>
      <c r="AG136" s="1285"/>
      <c r="AH136" s="1285"/>
      <c r="AI136" s="1285"/>
      <c r="AJ136" s="1285"/>
      <c r="AK136" s="1285"/>
      <c r="AL136" s="1285"/>
      <c r="AM136" s="1285"/>
      <c r="AN136" s="1285"/>
      <c r="AO136" s="1285"/>
      <c r="AP136" s="1285"/>
      <c r="AQ136" s="1285"/>
      <c r="AR136" s="1285"/>
      <c r="AS136" s="1285"/>
      <c r="AT136" s="1285"/>
      <c r="AU136" s="1285"/>
      <c r="AV136" s="1285"/>
      <c r="AW136" s="1285"/>
      <c r="AX136" s="1285"/>
      <c r="AY136" s="1285"/>
      <c r="AZ136" s="1285"/>
      <c r="BA136" s="1285"/>
    </row>
    <row r="137" spans="1:53" ht="12.75">
      <c r="A137" s="1285"/>
      <c r="B137" s="1285"/>
      <c r="C137" s="1285"/>
      <c r="D137" s="1285"/>
      <c r="E137" s="1285"/>
      <c r="F137" s="1285"/>
      <c r="G137" s="1285"/>
      <c r="H137" s="1285"/>
      <c r="I137" s="1315"/>
      <c r="J137" s="1315"/>
      <c r="K137" s="1315"/>
      <c r="L137" s="1315"/>
      <c r="M137" s="1315"/>
      <c r="N137" s="1315"/>
      <c r="O137" s="1315"/>
      <c r="P137" s="1315"/>
      <c r="Q137" s="1315"/>
      <c r="R137" s="1315"/>
      <c r="S137" s="1315"/>
      <c r="T137" s="1315"/>
      <c r="U137" s="1315"/>
      <c r="V137" s="1315"/>
      <c r="W137" s="1315"/>
      <c r="X137" s="1315"/>
      <c r="Y137" s="1315"/>
      <c r="Z137" s="1315"/>
      <c r="AA137" s="1285"/>
      <c r="AB137" s="1285"/>
      <c r="AC137" s="1285"/>
      <c r="AD137" s="1285"/>
      <c r="AE137" s="1285"/>
      <c r="AF137" s="1285"/>
      <c r="AG137" s="1285"/>
      <c r="AH137" s="1285"/>
      <c r="AI137" s="1285"/>
      <c r="AJ137" s="1285"/>
      <c r="AK137" s="1285"/>
      <c r="AL137" s="1285"/>
      <c r="AM137" s="1285"/>
      <c r="AN137" s="1285"/>
      <c r="AO137" s="1285"/>
      <c r="AP137" s="1285"/>
      <c r="AQ137" s="1285"/>
      <c r="AR137" s="1285"/>
      <c r="AS137" s="1285"/>
      <c r="AT137" s="1285"/>
      <c r="AU137" s="1285"/>
      <c r="AV137" s="1285"/>
      <c r="AW137" s="1285"/>
      <c r="AX137" s="1285"/>
      <c r="AY137" s="1285"/>
      <c r="AZ137" s="1285"/>
      <c r="BA137" s="1285"/>
    </row>
    <row r="138" spans="1:53" ht="12.75">
      <c r="A138" s="1285"/>
      <c r="B138" s="1285"/>
      <c r="C138" s="1285"/>
      <c r="D138" s="1285"/>
      <c r="E138" s="1285"/>
      <c r="F138" s="1285"/>
      <c r="G138" s="1285"/>
      <c r="H138" s="1285"/>
      <c r="I138" s="1315"/>
      <c r="J138" s="1315"/>
      <c r="K138" s="1315"/>
      <c r="L138" s="1315"/>
      <c r="M138" s="1315"/>
      <c r="N138" s="1315"/>
      <c r="O138" s="1315"/>
      <c r="P138" s="1315"/>
      <c r="Q138" s="1315"/>
      <c r="R138" s="1315"/>
      <c r="S138" s="1315"/>
      <c r="T138" s="1315"/>
      <c r="U138" s="1315"/>
      <c r="V138" s="1315"/>
      <c r="W138" s="1315"/>
      <c r="X138" s="1315"/>
      <c r="Y138" s="1315"/>
      <c r="Z138" s="1315"/>
      <c r="AA138" s="1285"/>
      <c r="AB138" s="1285"/>
      <c r="AC138" s="1285"/>
      <c r="AD138" s="1285"/>
      <c r="AE138" s="1285"/>
      <c r="AF138" s="1285"/>
      <c r="AG138" s="1285"/>
      <c r="AH138" s="1285"/>
      <c r="AI138" s="1285"/>
      <c r="AJ138" s="1285"/>
      <c r="AK138" s="1285"/>
      <c r="AL138" s="1285"/>
      <c r="AM138" s="1285"/>
      <c r="AN138" s="1285"/>
      <c r="AO138" s="1285"/>
      <c r="AP138" s="1285"/>
      <c r="AQ138" s="1285"/>
      <c r="AR138" s="1285"/>
      <c r="AS138" s="1285"/>
      <c r="AT138" s="1285"/>
      <c r="AU138" s="1285"/>
      <c r="AV138" s="1285"/>
      <c r="AW138" s="1285"/>
      <c r="AX138" s="1285"/>
      <c r="AY138" s="1285"/>
      <c r="AZ138" s="1285"/>
      <c r="BA138" s="1285"/>
    </row>
    <row r="139" spans="1:53" ht="12.75">
      <c r="A139" s="1285"/>
      <c r="B139" s="1285"/>
      <c r="C139" s="1285"/>
      <c r="D139" s="1285"/>
      <c r="E139" s="1285"/>
      <c r="F139" s="1285"/>
      <c r="G139" s="1285"/>
      <c r="H139" s="1285"/>
      <c r="I139" s="1315"/>
      <c r="J139" s="1315"/>
      <c r="K139" s="1315"/>
      <c r="L139" s="1315"/>
      <c r="M139" s="1315"/>
      <c r="N139" s="1315"/>
      <c r="O139" s="1315"/>
      <c r="P139" s="1315"/>
      <c r="Q139" s="1315"/>
      <c r="R139" s="1315"/>
      <c r="S139" s="1315"/>
      <c r="T139" s="1315"/>
      <c r="U139" s="1315"/>
      <c r="V139" s="1315"/>
      <c r="W139" s="1315"/>
      <c r="X139" s="1315"/>
      <c r="Y139" s="1315"/>
      <c r="Z139" s="1315"/>
      <c r="AA139" s="1285"/>
      <c r="AB139" s="1285"/>
      <c r="AC139" s="1285"/>
      <c r="AD139" s="1285"/>
      <c r="AE139" s="1285"/>
      <c r="AF139" s="1285"/>
      <c r="AG139" s="1285"/>
      <c r="AH139" s="1285"/>
      <c r="AI139" s="1285"/>
      <c r="AJ139" s="1285"/>
      <c r="AK139" s="1285"/>
      <c r="AL139" s="1285"/>
      <c r="AM139" s="1285"/>
      <c r="AN139" s="1285"/>
      <c r="AO139" s="1285"/>
      <c r="AP139" s="1285"/>
      <c r="AQ139" s="1285"/>
      <c r="AR139" s="1285"/>
      <c r="AS139" s="1285"/>
      <c r="AT139" s="1285"/>
      <c r="AU139" s="1285"/>
      <c r="AV139" s="1285"/>
      <c r="AW139" s="1285"/>
      <c r="AX139" s="1285"/>
      <c r="AY139" s="1285"/>
      <c r="AZ139" s="1285"/>
      <c r="BA139" s="1285"/>
    </row>
    <row r="140" spans="1:53" ht="12.75">
      <c r="A140" s="1285"/>
      <c r="B140" s="1285"/>
      <c r="C140" s="1285"/>
      <c r="D140" s="1285"/>
      <c r="E140" s="1285"/>
      <c r="F140" s="1285"/>
      <c r="G140" s="1285"/>
      <c r="H140" s="1285"/>
      <c r="I140" s="1315"/>
      <c r="J140" s="1315"/>
      <c r="K140" s="1315"/>
      <c r="L140" s="1315"/>
      <c r="M140" s="1315"/>
      <c r="N140" s="1315"/>
      <c r="O140" s="1315"/>
      <c r="P140" s="1315"/>
      <c r="Q140" s="1315"/>
      <c r="R140" s="1315"/>
      <c r="S140" s="1315"/>
      <c r="T140" s="1315"/>
      <c r="U140" s="1315"/>
      <c r="V140" s="1315"/>
      <c r="W140" s="1315"/>
      <c r="X140" s="1315"/>
      <c r="Y140" s="1315"/>
      <c r="Z140" s="1315"/>
      <c r="AA140" s="1285"/>
      <c r="AB140" s="1285"/>
      <c r="AC140" s="1285"/>
      <c r="AD140" s="1285"/>
      <c r="AE140" s="1285"/>
      <c r="AF140" s="1285"/>
      <c r="AG140" s="1285"/>
      <c r="AH140" s="1285"/>
      <c r="AI140" s="1285"/>
      <c r="AJ140" s="1285"/>
      <c r="AK140" s="1285"/>
      <c r="AL140" s="1285"/>
      <c r="AM140" s="1285"/>
      <c r="AN140" s="1285"/>
      <c r="AO140" s="1285"/>
      <c r="AP140" s="1285"/>
      <c r="AQ140" s="1285"/>
      <c r="AR140" s="1285"/>
      <c r="AS140" s="1285"/>
      <c r="AT140" s="1285"/>
      <c r="AU140" s="1285"/>
      <c r="AV140" s="1285"/>
      <c r="AW140" s="1285"/>
      <c r="AX140" s="1285"/>
      <c r="AY140" s="1285"/>
      <c r="AZ140" s="1285"/>
      <c r="BA140" s="1285"/>
    </row>
    <row r="141" spans="1:53" ht="12.75">
      <c r="A141" s="1285"/>
      <c r="B141" s="1285"/>
      <c r="C141" s="1285"/>
      <c r="D141" s="1285"/>
      <c r="E141" s="1285"/>
      <c r="F141" s="1285"/>
      <c r="G141" s="1285"/>
      <c r="H141" s="1285"/>
      <c r="I141" s="1315"/>
      <c r="J141" s="1315"/>
      <c r="K141" s="1315"/>
      <c r="L141" s="1315"/>
      <c r="M141" s="1315"/>
      <c r="N141" s="1315"/>
      <c r="O141" s="1315"/>
      <c r="P141" s="1315"/>
      <c r="Q141" s="1315"/>
      <c r="R141" s="1315"/>
      <c r="S141" s="1315"/>
      <c r="T141" s="1315"/>
      <c r="U141" s="1315"/>
      <c r="V141" s="1315"/>
      <c r="W141" s="1315"/>
      <c r="X141" s="1315"/>
      <c r="Y141" s="1315"/>
      <c r="Z141" s="1315"/>
      <c r="AA141" s="1285"/>
      <c r="AB141" s="1285"/>
      <c r="AC141" s="1285"/>
      <c r="AD141" s="1285"/>
      <c r="AE141" s="1285"/>
      <c r="AF141" s="1285"/>
      <c r="AG141" s="1285"/>
      <c r="AH141" s="1285"/>
      <c r="AI141" s="1285"/>
      <c r="AJ141" s="1285"/>
      <c r="AK141" s="1285"/>
      <c r="AL141" s="1285"/>
      <c r="AM141" s="1285"/>
      <c r="AN141" s="1285"/>
      <c r="AO141" s="1285"/>
      <c r="AP141" s="1285"/>
      <c r="AQ141" s="1285"/>
      <c r="AR141" s="1285"/>
      <c r="AS141" s="1285"/>
      <c r="AT141" s="1285"/>
      <c r="AU141" s="1285"/>
      <c r="AV141" s="1285"/>
      <c r="AW141" s="1285"/>
      <c r="AX141" s="1285"/>
      <c r="AY141" s="1285"/>
      <c r="AZ141" s="1285"/>
      <c r="BA141" s="1285"/>
    </row>
    <row r="142" spans="1:53" ht="12.75">
      <c r="A142" s="1285"/>
      <c r="B142" s="1285"/>
      <c r="C142" s="1285"/>
      <c r="D142" s="1285"/>
      <c r="E142" s="1285"/>
      <c r="F142" s="1285"/>
      <c r="G142" s="1285"/>
      <c r="H142" s="1285"/>
      <c r="I142" s="1315"/>
      <c r="J142" s="1315"/>
      <c r="K142" s="1315"/>
      <c r="L142" s="1315"/>
      <c r="M142" s="1315"/>
      <c r="N142" s="1315"/>
      <c r="O142" s="1315"/>
      <c r="P142" s="1315"/>
      <c r="Q142" s="1315"/>
      <c r="R142" s="1315"/>
      <c r="S142" s="1315"/>
      <c r="T142" s="1315"/>
      <c r="U142" s="1315"/>
      <c r="V142" s="1315"/>
      <c r="W142" s="1315"/>
      <c r="X142" s="1315"/>
      <c r="Y142" s="1315"/>
      <c r="Z142" s="1315"/>
      <c r="AA142" s="1285"/>
      <c r="AB142" s="1285"/>
      <c r="AC142" s="1285"/>
      <c r="AD142" s="1285"/>
      <c r="AE142" s="1285"/>
      <c r="AF142" s="1285"/>
      <c r="AG142" s="1285"/>
      <c r="AH142" s="1285"/>
      <c r="AI142" s="1285"/>
      <c r="AJ142" s="1285"/>
      <c r="AK142" s="1285"/>
      <c r="AL142" s="1285"/>
      <c r="AM142" s="1285"/>
      <c r="AN142" s="1285"/>
      <c r="AO142" s="1285"/>
      <c r="AP142" s="1285"/>
      <c r="AQ142" s="1285"/>
      <c r="AR142" s="1285"/>
      <c r="AS142" s="1285"/>
      <c r="AT142" s="1285"/>
      <c r="AU142" s="1285"/>
      <c r="AV142" s="1285"/>
      <c r="AW142" s="1285"/>
      <c r="AX142" s="1285"/>
      <c r="AY142" s="1285"/>
      <c r="AZ142" s="1285"/>
      <c r="BA142" s="1285"/>
    </row>
    <row r="143" spans="1:53" ht="12.75">
      <c r="A143" s="1285"/>
      <c r="B143" s="1285"/>
      <c r="C143" s="1285"/>
      <c r="D143" s="1285"/>
      <c r="E143" s="1285"/>
      <c r="F143" s="1285"/>
      <c r="G143" s="1285"/>
      <c r="H143" s="1285"/>
      <c r="I143" s="1315"/>
      <c r="J143" s="1315"/>
      <c r="K143" s="1315"/>
      <c r="L143" s="1315"/>
      <c r="M143" s="1315"/>
      <c r="N143" s="1315"/>
      <c r="O143" s="1315"/>
      <c r="P143" s="1315"/>
      <c r="Q143" s="1315"/>
      <c r="R143" s="1315"/>
      <c r="S143" s="1315"/>
      <c r="T143" s="1315"/>
      <c r="U143" s="1315"/>
      <c r="V143" s="1315"/>
      <c r="W143" s="1315"/>
      <c r="X143" s="1315"/>
      <c r="Y143" s="1315"/>
      <c r="Z143" s="1315"/>
      <c r="AA143" s="1285"/>
      <c r="AB143" s="1285"/>
      <c r="AC143" s="1285"/>
      <c r="AD143" s="1285"/>
      <c r="AE143" s="1285"/>
      <c r="AF143" s="1285"/>
      <c r="AG143" s="1285"/>
      <c r="AH143" s="1285"/>
      <c r="AI143" s="1285"/>
      <c r="AJ143" s="1285"/>
      <c r="AK143" s="1285"/>
      <c r="AL143" s="1285"/>
      <c r="AM143" s="1285"/>
      <c r="AN143" s="1285"/>
      <c r="AO143" s="1285"/>
      <c r="AP143" s="1285"/>
      <c r="AQ143" s="1285"/>
      <c r="AR143" s="1285"/>
      <c r="AS143" s="1285"/>
      <c r="AT143" s="1285"/>
      <c r="AU143" s="1285"/>
      <c r="AV143" s="1285"/>
      <c r="AW143" s="1285"/>
      <c r="AX143" s="1285"/>
      <c r="AY143" s="1285"/>
      <c r="AZ143" s="1285"/>
      <c r="BA143" s="1285"/>
    </row>
    <row r="144" spans="1:53" ht="12.75">
      <c r="A144" s="1285"/>
      <c r="B144" s="1285"/>
      <c r="C144" s="1285"/>
      <c r="D144" s="1285"/>
      <c r="E144" s="1285"/>
      <c r="F144" s="1285"/>
      <c r="G144" s="1285"/>
      <c r="H144" s="1285"/>
      <c r="I144" s="1315"/>
      <c r="J144" s="1315"/>
      <c r="K144" s="1315"/>
      <c r="L144" s="1315"/>
      <c r="M144" s="1315"/>
      <c r="N144" s="1315"/>
      <c r="O144" s="1315"/>
      <c r="P144" s="1315"/>
      <c r="Q144" s="1315"/>
      <c r="R144" s="1315"/>
      <c r="S144" s="1315"/>
      <c r="T144" s="1315"/>
      <c r="U144" s="1315"/>
      <c r="V144" s="1315"/>
      <c r="W144" s="1315"/>
      <c r="X144" s="1315"/>
      <c r="Y144" s="1315"/>
      <c r="Z144" s="1315"/>
      <c r="AA144" s="1285"/>
      <c r="AB144" s="1285"/>
      <c r="AC144" s="1285"/>
      <c r="AD144" s="1285"/>
      <c r="AE144" s="1285"/>
      <c r="AF144" s="1285"/>
      <c r="AG144" s="1285"/>
      <c r="AH144" s="1285"/>
      <c r="AI144" s="1285"/>
      <c r="AJ144" s="1285"/>
      <c r="AK144" s="1285"/>
      <c r="AL144" s="1285"/>
      <c r="AM144" s="1285"/>
      <c r="AN144" s="1285"/>
      <c r="AO144" s="1285"/>
      <c r="AP144" s="1285"/>
      <c r="AQ144" s="1285"/>
      <c r="AR144" s="1285"/>
      <c r="AS144" s="1285"/>
      <c r="AT144" s="1285"/>
      <c r="AU144" s="1285"/>
      <c r="AV144" s="1285"/>
      <c r="AW144" s="1285"/>
      <c r="AX144" s="1285"/>
      <c r="AY144" s="1285"/>
      <c r="AZ144" s="1285"/>
      <c r="BA144" s="1285"/>
    </row>
    <row r="145" spans="1:53" ht="12.75">
      <c r="A145" s="1285"/>
      <c r="B145" s="1285"/>
      <c r="C145" s="1285"/>
      <c r="D145" s="1285"/>
      <c r="E145" s="1285"/>
      <c r="F145" s="1285"/>
      <c r="G145" s="1285"/>
      <c r="H145" s="1285"/>
      <c r="I145" s="1315"/>
      <c r="J145" s="1315"/>
      <c r="K145" s="1315"/>
      <c r="L145" s="1315"/>
      <c r="M145" s="1315"/>
      <c r="N145" s="1315"/>
      <c r="O145" s="1315"/>
      <c r="P145" s="1315"/>
      <c r="Q145" s="1315"/>
      <c r="R145" s="1315"/>
      <c r="S145" s="1315"/>
      <c r="T145" s="1315"/>
      <c r="U145" s="1315"/>
      <c r="V145" s="1315"/>
      <c r="W145" s="1315"/>
      <c r="X145" s="1315"/>
      <c r="Y145" s="1315"/>
      <c r="Z145" s="1315"/>
      <c r="AA145" s="1285"/>
      <c r="AB145" s="1285"/>
      <c r="AC145" s="1285"/>
      <c r="AD145" s="1285"/>
      <c r="AE145" s="1285"/>
      <c r="AF145" s="1285"/>
      <c r="AG145" s="1285"/>
      <c r="AH145" s="1285"/>
      <c r="AI145" s="1285"/>
      <c r="AJ145" s="1285"/>
      <c r="AK145" s="1285"/>
      <c r="AL145" s="1285"/>
      <c r="AM145" s="1285"/>
      <c r="AN145" s="1285"/>
      <c r="AO145" s="1285"/>
      <c r="AP145" s="1285"/>
      <c r="AQ145" s="1285"/>
      <c r="AR145" s="1285"/>
      <c r="AS145" s="1285"/>
      <c r="AT145" s="1285"/>
      <c r="AU145" s="1285"/>
      <c r="AV145" s="1285"/>
      <c r="AW145" s="1285"/>
      <c r="AX145" s="1285"/>
      <c r="AY145" s="1285"/>
      <c r="AZ145" s="1285"/>
      <c r="BA145" s="1285"/>
    </row>
    <row r="146" spans="1:53" ht="12.75">
      <c r="A146" s="1285"/>
      <c r="B146" s="1285"/>
      <c r="C146" s="1285"/>
      <c r="D146" s="1285"/>
      <c r="E146" s="1285"/>
      <c r="F146" s="1285"/>
      <c r="G146" s="1285"/>
      <c r="H146" s="1285"/>
      <c r="I146" s="1315"/>
      <c r="J146" s="1315"/>
      <c r="K146" s="1315"/>
      <c r="L146" s="1315"/>
      <c r="M146" s="1315"/>
      <c r="N146" s="1315"/>
      <c r="O146" s="1315"/>
      <c r="P146" s="1315"/>
      <c r="Q146" s="1315"/>
      <c r="R146" s="1315"/>
      <c r="S146" s="1315"/>
      <c r="T146" s="1315"/>
      <c r="U146" s="1315"/>
      <c r="V146" s="1315"/>
      <c r="W146" s="1315"/>
      <c r="X146" s="1315"/>
      <c r="Y146" s="1315"/>
      <c r="Z146" s="1315"/>
      <c r="AA146" s="1285"/>
      <c r="AB146" s="1285"/>
      <c r="AC146" s="1285"/>
      <c r="AD146" s="1285"/>
      <c r="AE146" s="1285"/>
      <c r="AF146" s="1285"/>
      <c r="AG146" s="1285"/>
      <c r="AH146" s="1285"/>
      <c r="AI146" s="1285"/>
      <c r="AJ146" s="1285"/>
      <c r="AK146" s="1285"/>
      <c r="AL146" s="1285"/>
      <c r="AM146" s="1285"/>
      <c r="AN146" s="1285"/>
      <c r="AO146" s="1285"/>
      <c r="AP146" s="1285"/>
      <c r="AQ146" s="1285"/>
      <c r="AR146" s="1285"/>
      <c r="AS146" s="1285"/>
      <c r="AT146" s="1285"/>
      <c r="AU146" s="1285"/>
      <c r="AV146" s="1285"/>
      <c r="AW146" s="1285"/>
      <c r="AX146" s="1285"/>
      <c r="AY146" s="1285"/>
      <c r="AZ146" s="1285"/>
      <c r="BA146" s="1285"/>
    </row>
    <row r="147" spans="1:53" ht="12.75">
      <c r="A147" s="1285"/>
      <c r="B147" s="1285"/>
      <c r="C147" s="1285"/>
      <c r="D147" s="1285"/>
      <c r="E147" s="1285"/>
      <c r="F147" s="1285"/>
      <c r="G147" s="1285"/>
      <c r="H147" s="1285"/>
      <c r="I147" s="1315"/>
      <c r="J147" s="1315"/>
      <c r="K147" s="1315"/>
      <c r="L147" s="1315"/>
      <c r="M147" s="1315"/>
      <c r="N147" s="1315"/>
      <c r="O147" s="1315"/>
      <c r="P147" s="1315"/>
      <c r="Q147" s="1315"/>
      <c r="R147" s="1315"/>
      <c r="S147" s="1315"/>
      <c r="T147" s="1315"/>
      <c r="U147" s="1315"/>
      <c r="V147" s="1315"/>
      <c r="W147" s="1315"/>
      <c r="X147" s="1315"/>
      <c r="Y147" s="1315"/>
      <c r="Z147" s="1315"/>
      <c r="AA147" s="1285"/>
      <c r="AB147" s="1285"/>
      <c r="AC147" s="1285"/>
      <c r="AD147" s="1285"/>
      <c r="AE147" s="1285"/>
      <c r="AF147" s="1285"/>
      <c r="AG147" s="1285"/>
      <c r="AH147" s="1285"/>
      <c r="AI147" s="1285"/>
      <c r="AJ147" s="1285"/>
      <c r="AK147" s="1285"/>
      <c r="AL147" s="1285"/>
      <c r="AM147" s="1285"/>
      <c r="AN147" s="1285"/>
      <c r="AO147" s="1285"/>
      <c r="AP147" s="1285"/>
      <c r="AQ147" s="1285"/>
      <c r="AR147" s="1285"/>
      <c r="AS147" s="1285"/>
      <c r="AT147" s="1285"/>
      <c r="AU147" s="1285"/>
      <c r="AV147" s="1285"/>
      <c r="AW147" s="1285"/>
      <c r="AX147" s="1285"/>
      <c r="AY147" s="1285"/>
      <c r="AZ147" s="1285"/>
      <c r="BA147" s="1285"/>
    </row>
    <row r="148" spans="1:53" ht="12.75">
      <c r="A148" s="1285"/>
      <c r="B148" s="1285"/>
      <c r="C148" s="1285"/>
      <c r="D148" s="1285"/>
      <c r="E148" s="1285"/>
      <c r="F148" s="1285"/>
      <c r="G148" s="1285"/>
      <c r="H148" s="1285"/>
      <c r="I148" s="1315"/>
      <c r="J148" s="1315"/>
      <c r="K148" s="1315"/>
      <c r="L148" s="1315"/>
      <c r="M148" s="1315"/>
      <c r="N148" s="1315"/>
      <c r="O148" s="1315"/>
      <c r="P148" s="1315"/>
      <c r="Q148" s="1315"/>
      <c r="R148" s="1315"/>
      <c r="S148" s="1315"/>
      <c r="T148" s="1315"/>
      <c r="U148" s="1315"/>
      <c r="V148" s="1315"/>
      <c r="W148" s="1315"/>
      <c r="X148" s="1315"/>
      <c r="Y148" s="1315"/>
      <c r="Z148" s="1315"/>
      <c r="AA148" s="1285"/>
      <c r="AB148" s="1285"/>
      <c r="AC148" s="1285"/>
      <c r="AD148" s="1285"/>
      <c r="AE148" s="1285"/>
      <c r="AF148" s="1285"/>
      <c r="AG148" s="1285"/>
      <c r="AH148" s="1285"/>
      <c r="AI148" s="1285"/>
      <c r="AJ148" s="1285"/>
      <c r="AK148" s="1285"/>
      <c r="AL148" s="1285"/>
      <c r="AM148" s="1285"/>
      <c r="AN148" s="1285"/>
      <c r="AO148" s="1285"/>
      <c r="AP148" s="1285"/>
      <c r="AQ148" s="1285"/>
      <c r="AR148" s="1285"/>
      <c r="AS148" s="1285"/>
      <c r="AT148" s="1285"/>
      <c r="AU148" s="1285"/>
      <c r="AV148" s="1285"/>
      <c r="AW148" s="1285"/>
      <c r="AX148" s="1285"/>
      <c r="AY148" s="1285"/>
      <c r="AZ148" s="1285"/>
      <c r="BA148" s="1285"/>
    </row>
    <row r="149" spans="1:53" ht="12.75">
      <c r="A149" s="1285"/>
      <c r="B149" s="1285"/>
      <c r="C149" s="1285"/>
      <c r="D149" s="1285"/>
      <c r="E149" s="1285"/>
      <c r="F149" s="1285"/>
      <c r="G149" s="1285"/>
      <c r="H149" s="1285"/>
      <c r="I149" s="1315"/>
      <c r="J149" s="1315"/>
      <c r="K149" s="1315"/>
      <c r="L149" s="1315"/>
      <c r="M149" s="1315"/>
      <c r="N149" s="1315"/>
      <c r="O149" s="1315"/>
      <c r="P149" s="1315"/>
      <c r="Q149" s="1315"/>
      <c r="R149" s="1315"/>
      <c r="S149" s="1315"/>
      <c r="T149" s="1315"/>
      <c r="U149" s="1315"/>
      <c r="V149" s="1315"/>
      <c r="W149" s="1315"/>
      <c r="X149" s="1315"/>
      <c r="Y149" s="1315"/>
      <c r="Z149" s="1315"/>
      <c r="AA149" s="1285"/>
      <c r="AB149" s="1285"/>
      <c r="AC149" s="1285"/>
      <c r="AD149" s="1285"/>
      <c r="AE149" s="1285"/>
      <c r="AF149" s="1285"/>
      <c r="AG149" s="1285"/>
      <c r="AH149" s="1285"/>
      <c r="AI149" s="1285"/>
      <c r="AJ149" s="1285"/>
      <c r="AK149" s="1285"/>
      <c r="AL149" s="1285"/>
      <c r="AM149" s="1285"/>
      <c r="AN149" s="1285"/>
      <c r="AO149" s="1285"/>
      <c r="AP149" s="1285"/>
      <c r="AQ149" s="1285"/>
      <c r="AR149" s="1285"/>
      <c r="AS149" s="1285"/>
      <c r="AT149" s="1285"/>
      <c r="AU149" s="1285"/>
      <c r="AV149" s="1285"/>
      <c r="AW149" s="1285"/>
      <c r="AX149" s="1285"/>
      <c r="AY149" s="1285"/>
      <c r="AZ149" s="1285"/>
      <c r="BA149" s="1285"/>
    </row>
    <row r="150" spans="1:53" ht="12.75">
      <c r="A150" s="1285"/>
      <c r="B150" s="1285"/>
      <c r="C150" s="1285"/>
      <c r="D150" s="1285"/>
      <c r="E150" s="1285"/>
      <c r="F150" s="1285"/>
      <c r="G150" s="1285"/>
      <c r="H150" s="1285"/>
      <c r="I150" s="1315"/>
      <c r="J150" s="1315"/>
      <c r="K150" s="1315"/>
      <c r="L150" s="1315"/>
      <c r="M150" s="1315"/>
      <c r="N150" s="1315"/>
      <c r="O150" s="1315"/>
      <c r="P150" s="1315"/>
      <c r="Q150" s="1315"/>
      <c r="R150" s="1315"/>
      <c r="S150" s="1315"/>
      <c r="T150" s="1315"/>
      <c r="U150" s="1315"/>
      <c r="V150" s="1315"/>
      <c r="W150" s="1315"/>
      <c r="X150" s="1315"/>
      <c r="Y150" s="1315"/>
      <c r="Z150" s="1315"/>
      <c r="AA150" s="1285"/>
      <c r="AB150" s="1285"/>
      <c r="AC150" s="1285"/>
      <c r="AD150" s="1285"/>
      <c r="AE150" s="1285"/>
      <c r="AF150" s="1285"/>
      <c r="AG150" s="1285"/>
      <c r="AH150" s="1285"/>
      <c r="AI150" s="1285"/>
      <c r="AJ150" s="1285"/>
      <c r="AK150" s="1285"/>
      <c r="AL150" s="1285"/>
      <c r="AM150" s="1285"/>
      <c r="AN150" s="1285"/>
      <c r="AO150" s="1285"/>
      <c r="AP150" s="1285"/>
      <c r="AQ150" s="1285"/>
      <c r="AR150" s="1285"/>
      <c r="AS150" s="1285"/>
      <c r="AT150" s="1285"/>
      <c r="AU150" s="1285"/>
      <c r="AV150" s="1285"/>
      <c r="AW150" s="1285"/>
      <c r="AX150" s="1285"/>
      <c r="AY150" s="1285"/>
      <c r="AZ150" s="1285"/>
      <c r="BA150" s="1285"/>
    </row>
    <row r="151" spans="1:53" ht="12.75">
      <c r="A151" s="1285"/>
      <c r="B151" s="1285"/>
      <c r="C151" s="1285"/>
      <c r="D151" s="1285"/>
      <c r="E151" s="1285"/>
      <c r="F151" s="1285"/>
      <c r="G151" s="1285"/>
      <c r="H151" s="1285"/>
      <c r="I151" s="1315"/>
      <c r="J151" s="1315"/>
      <c r="K151" s="1315"/>
      <c r="L151" s="1315"/>
      <c r="M151" s="1315"/>
      <c r="N151" s="1315"/>
      <c r="O151" s="1315"/>
      <c r="P151" s="1315"/>
      <c r="Q151" s="1315"/>
      <c r="R151" s="1315"/>
      <c r="S151" s="1315"/>
      <c r="T151" s="1315"/>
      <c r="U151" s="1315"/>
      <c r="V151" s="1315"/>
      <c r="W151" s="1315"/>
      <c r="X151" s="1315"/>
      <c r="Y151" s="1315"/>
      <c r="Z151" s="1315"/>
      <c r="AA151" s="1285"/>
      <c r="AB151" s="1285"/>
      <c r="AC151" s="1285"/>
      <c r="AD151" s="1285"/>
      <c r="AE151" s="1285"/>
      <c r="AF151" s="1285"/>
      <c r="AG151" s="1285"/>
      <c r="AH151" s="1285"/>
      <c r="AI151" s="1285"/>
      <c r="AJ151" s="1285"/>
      <c r="AK151" s="1285"/>
      <c r="AL151" s="1285"/>
      <c r="AM151" s="1285"/>
      <c r="AN151" s="1285"/>
      <c r="AO151" s="1285"/>
      <c r="AP151" s="1285"/>
      <c r="AQ151" s="1285"/>
      <c r="AR151" s="1285"/>
      <c r="AS151" s="1285"/>
      <c r="AT151" s="1285"/>
      <c r="AU151" s="1285"/>
      <c r="AV151" s="1285"/>
      <c r="AW151" s="1285"/>
      <c r="AX151" s="1285"/>
      <c r="AY151" s="1285"/>
      <c r="AZ151" s="1285"/>
      <c r="BA151" s="1285"/>
    </row>
    <row r="152" spans="1:53" ht="12.75">
      <c r="A152" s="1285"/>
      <c r="B152" s="1285"/>
      <c r="C152" s="1285"/>
      <c r="D152" s="1285"/>
      <c r="E152" s="1285"/>
      <c r="F152" s="1285"/>
      <c r="G152" s="1285"/>
      <c r="H152" s="1285"/>
      <c r="I152" s="1315"/>
      <c r="J152" s="1315"/>
      <c r="K152" s="1315"/>
      <c r="L152" s="1315"/>
      <c r="M152" s="1315"/>
      <c r="N152" s="1315"/>
      <c r="O152" s="1315"/>
      <c r="P152" s="1315"/>
      <c r="Q152" s="1315"/>
      <c r="R152" s="1315"/>
      <c r="S152" s="1315"/>
      <c r="T152" s="1315"/>
      <c r="U152" s="1315"/>
      <c r="V152" s="1315"/>
      <c r="W152" s="1315"/>
      <c r="X152" s="1315"/>
      <c r="Y152" s="1315"/>
      <c r="Z152" s="1315"/>
      <c r="AA152" s="1285"/>
      <c r="AB152" s="1285"/>
      <c r="AC152" s="1285"/>
      <c r="AD152" s="1285"/>
      <c r="AE152" s="1285"/>
      <c r="AF152" s="1285"/>
      <c r="AG152" s="1285"/>
      <c r="AH152" s="1285"/>
      <c r="AI152" s="1285"/>
      <c r="AJ152" s="1285"/>
      <c r="AK152" s="1285"/>
      <c r="AL152" s="1285"/>
      <c r="AM152" s="1285"/>
      <c r="AN152" s="1285"/>
      <c r="AO152" s="1285"/>
      <c r="AP152" s="1285"/>
      <c r="AQ152" s="1285"/>
      <c r="AR152" s="1285"/>
      <c r="AS152" s="1285"/>
      <c r="AT152" s="1285"/>
      <c r="AU152" s="1285"/>
      <c r="AV152" s="1285"/>
      <c r="AW152" s="1285"/>
      <c r="AX152" s="1285"/>
      <c r="AY152" s="1285"/>
      <c r="AZ152" s="1285"/>
      <c r="BA152" s="1285"/>
    </row>
    <row r="153" spans="1:53" ht="12.75">
      <c r="A153" s="1285"/>
      <c r="B153" s="1285"/>
      <c r="C153" s="1285"/>
      <c r="D153" s="1285"/>
      <c r="E153" s="1285"/>
      <c r="F153" s="1285"/>
      <c r="G153" s="1285"/>
      <c r="H153" s="1285"/>
      <c r="I153" s="1315"/>
      <c r="J153" s="1315"/>
      <c r="K153" s="1315"/>
      <c r="L153" s="1315"/>
      <c r="M153" s="1315"/>
      <c r="N153" s="1315"/>
      <c r="O153" s="1315"/>
      <c r="P153" s="1315"/>
      <c r="Q153" s="1315"/>
      <c r="R153" s="1315"/>
      <c r="S153" s="1315"/>
      <c r="T153" s="1315"/>
      <c r="U153" s="1315"/>
      <c r="V153" s="1315"/>
      <c r="W153" s="1315"/>
      <c r="X153" s="1315"/>
      <c r="Y153" s="1315"/>
      <c r="Z153" s="1315"/>
      <c r="AA153" s="1285"/>
      <c r="AB153" s="1285"/>
      <c r="AC153" s="1285"/>
      <c r="AD153" s="1285"/>
      <c r="AE153" s="1285"/>
      <c r="AF153" s="1285"/>
      <c r="AG153" s="1285"/>
      <c r="AH153" s="1285"/>
      <c r="AI153" s="1285"/>
      <c r="AJ153" s="1285"/>
      <c r="AK153" s="1285"/>
      <c r="AL153" s="1285"/>
      <c r="AM153" s="1285"/>
      <c r="AN153" s="1285"/>
      <c r="AO153" s="1285"/>
      <c r="AP153" s="1285"/>
      <c r="AQ153" s="1285"/>
      <c r="AR153" s="1285"/>
      <c r="AS153" s="1285"/>
      <c r="AT153" s="1285"/>
      <c r="AU153" s="1285"/>
      <c r="AV153" s="1285"/>
      <c r="AW153" s="1285"/>
      <c r="AX153" s="1285"/>
      <c r="AY153" s="1285"/>
      <c r="AZ153" s="1285"/>
      <c r="BA153" s="1285"/>
    </row>
    <row r="154" spans="1:53" ht="12.75">
      <c r="A154" s="1285"/>
      <c r="B154" s="1285"/>
      <c r="C154" s="1285"/>
      <c r="D154" s="1285"/>
      <c r="E154" s="1285"/>
      <c r="F154" s="1285"/>
      <c r="G154" s="1285"/>
      <c r="H154" s="1285"/>
      <c r="I154" s="1315"/>
      <c r="J154" s="1315"/>
      <c r="K154" s="1315"/>
      <c r="L154" s="1315"/>
      <c r="M154" s="1315"/>
      <c r="N154" s="1315"/>
      <c r="O154" s="1315"/>
      <c r="P154" s="1315"/>
      <c r="Q154" s="1315"/>
      <c r="R154" s="1315"/>
      <c r="S154" s="1315"/>
      <c r="T154" s="1315"/>
      <c r="U154" s="1315"/>
      <c r="V154" s="1315"/>
      <c r="W154" s="1315"/>
      <c r="X154" s="1315"/>
      <c r="Y154" s="1315"/>
      <c r="Z154" s="1315"/>
      <c r="AA154" s="1285"/>
      <c r="AB154" s="1285"/>
      <c r="AC154" s="1285"/>
      <c r="AD154" s="1285"/>
      <c r="AE154" s="1285"/>
      <c r="AF154" s="1285"/>
      <c r="AG154" s="1285"/>
      <c r="AH154" s="1285"/>
      <c r="AI154" s="1285"/>
      <c r="AJ154" s="1285"/>
      <c r="AK154" s="1285"/>
      <c r="AL154" s="1285"/>
      <c r="AM154" s="1285"/>
      <c r="AN154" s="1285"/>
      <c r="AO154" s="1285"/>
      <c r="AP154" s="1285"/>
      <c r="AQ154" s="1285"/>
      <c r="AR154" s="1285"/>
      <c r="AS154" s="1285"/>
      <c r="AT154" s="1285"/>
      <c r="AU154" s="1285"/>
      <c r="AV154" s="1285"/>
      <c r="AW154" s="1285"/>
      <c r="AX154" s="1285"/>
      <c r="AY154" s="1285"/>
      <c r="AZ154" s="1285"/>
      <c r="BA154" s="1285"/>
    </row>
    <row r="155" spans="1:53" ht="12.75">
      <c r="A155" s="1285"/>
      <c r="B155" s="1285"/>
      <c r="C155" s="1285"/>
      <c r="D155" s="1285"/>
      <c r="E155" s="1285"/>
      <c r="F155" s="1285"/>
      <c r="G155" s="1285"/>
      <c r="H155" s="1285"/>
      <c r="I155" s="1315"/>
      <c r="J155" s="1315"/>
      <c r="K155" s="1315"/>
      <c r="L155" s="1315"/>
      <c r="M155" s="1315"/>
      <c r="N155" s="1315"/>
      <c r="O155" s="1315"/>
      <c r="P155" s="1315"/>
      <c r="Q155" s="1315"/>
      <c r="R155" s="1315"/>
      <c r="S155" s="1315"/>
      <c r="T155" s="1315"/>
      <c r="U155" s="1315"/>
      <c r="V155" s="1315"/>
      <c r="W155" s="1315"/>
      <c r="X155" s="1315"/>
      <c r="Y155" s="1315"/>
      <c r="Z155" s="1315"/>
      <c r="AA155" s="1285"/>
      <c r="AB155" s="1285"/>
      <c r="AC155" s="1285"/>
      <c r="AD155" s="1285"/>
      <c r="AE155" s="1285"/>
      <c r="AF155" s="1285"/>
      <c r="AG155" s="1285"/>
      <c r="AH155" s="1285"/>
      <c r="AI155" s="1285"/>
      <c r="AJ155" s="1285"/>
      <c r="AK155" s="1285"/>
      <c r="AL155" s="1285"/>
      <c r="AM155" s="1285"/>
      <c r="AN155" s="1285"/>
      <c r="AO155" s="1285"/>
      <c r="AP155" s="1285"/>
      <c r="AQ155" s="1285"/>
      <c r="AR155" s="1285"/>
      <c r="AS155" s="1285"/>
      <c r="AT155" s="1285"/>
      <c r="AU155" s="1285"/>
      <c r="AV155" s="1285"/>
      <c r="AW155" s="1285"/>
      <c r="AX155" s="1285"/>
      <c r="AY155" s="1285"/>
      <c r="AZ155" s="1285"/>
      <c r="BA155" s="1285"/>
    </row>
    <row r="156" spans="1:53" ht="12.75">
      <c r="A156" s="1285"/>
      <c r="B156" s="1285"/>
      <c r="C156" s="1285"/>
      <c r="D156" s="1285"/>
      <c r="E156" s="1285"/>
      <c r="F156" s="1285"/>
      <c r="G156" s="1285"/>
      <c r="H156" s="1285"/>
      <c r="I156" s="1315"/>
      <c r="J156" s="1315"/>
      <c r="K156" s="1315"/>
      <c r="L156" s="1315"/>
      <c r="M156" s="1315"/>
      <c r="N156" s="1315"/>
      <c r="O156" s="1315"/>
      <c r="P156" s="1315"/>
      <c r="Q156" s="1315"/>
      <c r="R156" s="1315"/>
      <c r="S156" s="1315"/>
      <c r="T156" s="1315"/>
      <c r="U156" s="1315"/>
      <c r="V156" s="1315"/>
      <c r="W156" s="1315"/>
      <c r="X156" s="1315"/>
      <c r="Y156" s="1315"/>
      <c r="Z156" s="1315"/>
      <c r="AA156" s="1285"/>
      <c r="AB156" s="1285"/>
      <c r="AC156" s="1285"/>
      <c r="AD156" s="1285"/>
      <c r="AE156" s="1285"/>
      <c r="AF156" s="1285"/>
      <c r="AG156" s="1285"/>
      <c r="AH156" s="1285"/>
      <c r="AI156" s="1285"/>
      <c r="AJ156" s="1285"/>
      <c r="AK156" s="1285"/>
      <c r="AL156" s="1285"/>
      <c r="AM156" s="1285"/>
      <c r="AN156" s="1285"/>
      <c r="AO156" s="1285"/>
      <c r="AP156" s="1285"/>
      <c r="AQ156" s="1285"/>
      <c r="AR156" s="1285"/>
      <c r="AS156" s="1285"/>
      <c r="AT156" s="1285"/>
      <c r="AU156" s="1285"/>
      <c r="AV156" s="1285"/>
      <c r="AW156" s="1285"/>
      <c r="AX156" s="1285"/>
      <c r="AY156" s="1285"/>
      <c r="AZ156" s="1285"/>
      <c r="BA156" s="1285"/>
    </row>
    <row r="157" spans="1:53" ht="12.75">
      <c r="A157" s="1285"/>
      <c r="B157" s="1285"/>
      <c r="C157" s="1285"/>
      <c r="D157" s="1285"/>
      <c r="E157" s="1285"/>
      <c r="F157" s="1285"/>
      <c r="G157" s="1285"/>
      <c r="H157" s="1285"/>
      <c r="I157" s="1315"/>
      <c r="J157" s="1315"/>
      <c r="K157" s="1315"/>
      <c r="L157" s="1315"/>
      <c r="M157" s="1315"/>
      <c r="N157" s="1315"/>
      <c r="O157" s="1315"/>
      <c r="P157" s="1315"/>
      <c r="Q157" s="1315"/>
      <c r="R157" s="1315"/>
      <c r="S157" s="1315"/>
      <c r="T157" s="1315"/>
      <c r="U157" s="1315"/>
      <c r="V157" s="1315"/>
      <c r="W157" s="1315"/>
      <c r="X157" s="1315"/>
      <c r="Y157" s="1315"/>
      <c r="Z157" s="1315"/>
      <c r="AA157" s="1285"/>
      <c r="AB157" s="1285"/>
      <c r="AC157" s="1285"/>
      <c r="AD157" s="1285"/>
      <c r="AE157" s="1285"/>
      <c r="AF157" s="1285"/>
      <c r="AG157" s="1285"/>
      <c r="AH157" s="1285"/>
      <c r="AI157" s="1285"/>
      <c r="AJ157" s="1285"/>
      <c r="AK157" s="1285"/>
      <c r="AL157" s="1285"/>
      <c r="AM157" s="1285"/>
      <c r="AN157" s="1285"/>
      <c r="AO157" s="1285"/>
      <c r="AP157" s="1285"/>
      <c r="AQ157" s="1285"/>
      <c r="AR157" s="1285"/>
      <c r="AS157" s="1285"/>
      <c r="AT157" s="1285"/>
      <c r="AU157" s="1285"/>
      <c r="AV157" s="1285"/>
      <c r="AW157" s="1285"/>
      <c r="AX157" s="1285"/>
      <c r="AY157" s="1285"/>
      <c r="AZ157" s="1285"/>
      <c r="BA157" s="1285"/>
    </row>
    <row r="158" spans="1:53" ht="12.75">
      <c r="A158" s="1285"/>
      <c r="B158" s="1285"/>
      <c r="C158" s="1285"/>
      <c r="D158" s="1285"/>
      <c r="E158" s="1285"/>
      <c r="F158" s="1285"/>
      <c r="G158" s="1285"/>
      <c r="H158" s="1285"/>
      <c r="I158" s="1315"/>
      <c r="J158" s="1315"/>
      <c r="K158" s="1315"/>
      <c r="L158" s="1315"/>
      <c r="M158" s="1315"/>
      <c r="N158" s="1315"/>
      <c r="O158" s="1315"/>
      <c r="P158" s="1315"/>
      <c r="Q158" s="1315"/>
      <c r="R158" s="1315"/>
      <c r="S158" s="1315"/>
      <c r="T158" s="1315"/>
      <c r="U158" s="1315"/>
      <c r="V158" s="1315"/>
      <c r="W158" s="1315"/>
      <c r="X158" s="1315"/>
      <c r="Y158" s="1315"/>
      <c r="Z158" s="1315"/>
      <c r="AA158" s="1285"/>
      <c r="AB158" s="1285"/>
      <c r="AC158" s="1285"/>
      <c r="AD158" s="1285"/>
      <c r="AE158" s="1285"/>
      <c r="AF158" s="1285"/>
      <c r="AG158" s="1285"/>
      <c r="AH158" s="1285"/>
      <c r="AI158" s="1285"/>
      <c r="AJ158" s="1285"/>
      <c r="AK158" s="1285"/>
      <c r="AL158" s="1285"/>
      <c r="AM158" s="1285"/>
      <c r="AN158" s="1285"/>
      <c r="AO158" s="1285"/>
      <c r="AP158" s="1285"/>
      <c r="AQ158" s="1285"/>
      <c r="AR158" s="1285"/>
      <c r="AS158" s="1285"/>
      <c r="AT158" s="1285"/>
      <c r="AU158" s="1285"/>
      <c r="AV158" s="1285"/>
      <c r="AW158" s="1285"/>
      <c r="AX158" s="1285"/>
      <c r="AY158" s="1285"/>
      <c r="AZ158" s="1285"/>
      <c r="BA158" s="1285"/>
    </row>
    <row r="159" spans="1:53" ht="12.75">
      <c r="A159" s="1285"/>
      <c r="B159" s="1285"/>
      <c r="C159" s="1285"/>
      <c r="D159" s="1285"/>
      <c r="E159" s="1285"/>
      <c r="F159" s="1285"/>
      <c r="G159" s="1285"/>
      <c r="H159" s="1285"/>
      <c r="I159" s="1315"/>
      <c r="J159" s="1315"/>
      <c r="K159" s="1315"/>
      <c r="L159" s="1315"/>
      <c r="M159" s="1315"/>
      <c r="N159" s="1315"/>
      <c r="O159" s="1315"/>
      <c r="P159" s="1315"/>
      <c r="Q159" s="1315"/>
      <c r="R159" s="1315"/>
      <c r="S159" s="1315"/>
      <c r="T159" s="1315"/>
      <c r="U159" s="1315"/>
      <c r="V159" s="1315"/>
      <c r="W159" s="1315"/>
      <c r="X159" s="1315"/>
      <c r="Y159" s="1315"/>
      <c r="Z159" s="1315"/>
      <c r="AA159" s="1285"/>
      <c r="AB159" s="1285"/>
      <c r="AC159" s="1285"/>
      <c r="AD159" s="1285"/>
      <c r="AE159" s="1285"/>
      <c r="AF159" s="1285"/>
      <c r="AG159" s="1285"/>
      <c r="AH159" s="1285"/>
      <c r="AI159" s="1285"/>
      <c r="AJ159" s="1285"/>
      <c r="AK159" s="1285"/>
      <c r="AL159" s="1285"/>
      <c r="AM159" s="1285"/>
      <c r="AN159" s="1285"/>
      <c r="AO159" s="1285"/>
      <c r="AP159" s="1285"/>
      <c r="AQ159" s="1285"/>
      <c r="AR159" s="1285"/>
      <c r="AS159" s="1285"/>
      <c r="AT159" s="1285"/>
      <c r="AU159" s="1285"/>
      <c r="AV159" s="1285"/>
      <c r="AW159" s="1285"/>
      <c r="AX159" s="1285"/>
      <c r="AY159" s="1285"/>
      <c r="AZ159" s="1285"/>
      <c r="BA159" s="1285"/>
    </row>
    <row r="160" spans="1:53" ht="12.75">
      <c r="A160" s="1285"/>
      <c r="B160" s="1285"/>
      <c r="C160" s="1285"/>
      <c r="D160" s="1285"/>
      <c r="E160" s="1285"/>
      <c r="F160" s="1285"/>
      <c r="G160" s="1285"/>
      <c r="H160" s="1285"/>
      <c r="I160" s="1315"/>
      <c r="J160" s="1315"/>
      <c r="K160" s="1315"/>
      <c r="L160" s="1315"/>
      <c r="M160" s="1315"/>
      <c r="N160" s="1315"/>
      <c r="O160" s="1315"/>
      <c r="P160" s="1315"/>
      <c r="Q160" s="1315"/>
      <c r="R160" s="1315"/>
      <c r="S160" s="1315"/>
      <c r="T160" s="1315"/>
      <c r="U160" s="1315"/>
      <c r="V160" s="1315"/>
      <c r="W160" s="1315"/>
      <c r="X160" s="1315"/>
      <c r="Y160" s="1315"/>
      <c r="Z160" s="1315"/>
      <c r="AA160" s="1285"/>
      <c r="AB160" s="1285"/>
      <c r="AC160" s="1285"/>
      <c r="AD160" s="1285"/>
      <c r="AE160" s="1285"/>
      <c r="AF160" s="1285"/>
      <c r="AG160" s="1285"/>
      <c r="AH160" s="1285"/>
      <c r="AI160" s="1285"/>
      <c r="AJ160" s="1285"/>
      <c r="AK160" s="1285"/>
      <c r="AL160" s="1285"/>
      <c r="AM160" s="1285"/>
      <c r="AN160" s="1285"/>
      <c r="AO160" s="1285"/>
      <c r="AP160" s="1285"/>
      <c r="AQ160" s="1285"/>
      <c r="AR160" s="1285"/>
      <c r="AS160" s="1285"/>
      <c r="AT160" s="1285"/>
      <c r="AU160" s="1285"/>
      <c r="AV160" s="1285"/>
      <c r="AW160" s="1285"/>
      <c r="AX160" s="1285"/>
      <c r="AY160" s="1285"/>
      <c r="AZ160" s="1285"/>
      <c r="BA160" s="1285"/>
    </row>
    <row r="161" spans="1:53" ht="12.75">
      <c r="A161" s="1285"/>
      <c r="B161" s="1285"/>
      <c r="C161" s="1285"/>
      <c r="D161" s="1285"/>
      <c r="E161" s="1285"/>
      <c r="F161" s="1285"/>
      <c r="G161" s="1285"/>
      <c r="H161" s="1285"/>
      <c r="I161" s="1315"/>
      <c r="J161" s="1315"/>
      <c r="K161" s="1315"/>
      <c r="L161" s="1315"/>
      <c r="M161" s="1315"/>
      <c r="N161" s="1315"/>
      <c r="O161" s="1315"/>
      <c r="P161" s="1315"/>
      <c r="Q161" s="1315"/>
      <c r="R161" s="1315"/>
      <c r="S161" s="1315"/>
      <c r="T161" s="1315"/>
      <c r="U161" s="1315"/>
      <c r="V161" s="1315"/>
      <c r="W161" s="1315"/>
      <c r="X161" s="1315"/>
      <c r="Y161" s="1315"/>
      <c r="Z161" s="1315"/>
      <c r="AA161" s="1285"/>
      <c r="AB161" s="1285"/>
      <c r="AC161" s="1285"/>
      <c r="AD161" s="1285"/>
      <c r="AE161" s="1285"/>
      <c r="AF161" s="1285"/>
      <c r="AG161" s="1285"/>
      <c r="AH161" s="1285"/>
      <c r="AI161" s="1285"/>
      <c r="AJ161" s="1285"/>
      <c r="AK161" s="1285"/>
      <c r="AL161" s="1285"/>
      <c r="AM161" s="1285"/>
      <c r="AN161" s="1285"/>
      <c r="AO161" s="1285"/>
      <c r="AP161" s="1285"/>
      <c r="AQ161" s="1285"/>
      <c r="AR161" s="1285"/>
      <c r="AS161" s="1285"/>
      <c r="AT161" s="1285"/>
      <c r="AU161" s="1285"/>
      <c r="AV161" s="1285"/>
      <c r="AW161" s="1285"/>
      <c r="AX161" s="1285"/>
      <c r="AY161" s="1285"/>
      <c r="AZ161" s="1285"/>
      <c r="BA161" s="1285"/>
    </row>
    <row r="162" spans="1:53" ht="12.75">
      <c r="A162" s="1285"/>
      <c r="B162" s="1285"/>
      <c r="C162" s="1285"/>
      <c r="D162" s="1285"/>
      <c r="E162" s="1285"/>
      <c r="F162" s="1285"/>
      <c r="G162" s="1285"/>
      <c r="H162" s="1285"/>
      <c r="I162" s="1285"/>
      <c r="J162" s="1285"/>
      <c r="K162" s="1285"/>
      <c r="L162" s="1285"/>
      <c r="M162" s="1285"/>
      <c r="N162" s="1285"/>
      <c r="O162" s="1285"/>
      <c r="P162" s="1285"/>
      <c r="Q162" s="1285"/>
      <c r="R162" s="1285"/>
      <c r="S162" s="1285"/>
      <c r="T162" s="1285"/>
      <c r="U162" s="1285"/>
      <c r="V162" s="1285"/>
      <c r="W162" s="1285"/>
      <c r="X162" s="1285"/>
      <c r="Y162" s="1285"/>
      <c r="Z162" s="1285"/>
      <c r="AA162" s="1285"/>
      <c r="AB162" s="1285"/>
      <c r="AC162" s="1285"/>
      <c r="AD162" s="1285"/>
      <c r="AE162" s="1285"/>
      <c r="AF162" s="1285"/>
      <c r="AG162" s="1285"/>
      <c r="AH162" s="1285"/>
      <c r="AI162" s="1285"/>
      <c r="AJ162" s="1285"/>
      <c r="AK162" s="1285"/>
      <c r="AL162" s="1285"/>
      <c r="AM162" s="1285"/>
      <c r="AN162" s="1285"/>
      <c r="AO162" s="1285"/>
      <c r="AP162" s="1285"/>
      <c r="AQ162" s="1285"/>
      <c r="AR162" s="1285"/>
      <c r="AS162" s="1285"/>
      <c r="AT162" s="1285"/>
      <c r="AU162" s="1285"/>
      <c r="AV162" s="1285"/>
      <c r="AW162" s="1285"/>
      <c r="AX162" s="1285"/>
      <c r="AY162" s="1285"/>
      <c r="AZ162" s="1285"/>
      <c r="BA162" s="1285"/>
    </row>
    <row r="163" spans="1:53" ht="12.75">
      <c r="A163" s="1285"/>
      <c r="B163" s="1285"/>
      <c r="C163" s="1285"/>
      <c r="D163" s="1285"/>
      <c r="E163" s="1285"/>
      <c r="F163" s="1285"/>
      <c r="G163" s="1285"/>
      <c r="H163" s="1285"/>
      <c r="I163" s="1285"/>
      <c r="J163" s="1285"/>
      <c r="K163" s="1285"/>
      <c r="L163" s="1285"/>
      <c r="M163" s="1285"/>
      <c r="N163" s="1285"/>
      <c r="O163" s="1285"/>
      <c r="P163" s="1285"/>
      <c r="Q163" s="1285"/>
      <c r="R163" s="1285"/>
      <c r="S163" s="1285"/>
      <c r="T163" s="1285"/>
      <c r="U163" s="1285"/>
      <c r="V163" s="1285"/>
      <c r="W163" s="1285"/>
      <c r="X163" s="1285"/>
      <c r="Y163" s="1285"/>
      <c r="Z163" s="1285"/>
      <c r="AA163" s="1285"/>
      <c r="AB163" s="1285"/>
      <c r="AC163" s="1285"/>
      <c r="AD163" s="1285"/>
      <c r="AE163" s="1285"/>
      <c r="AF163" s="1285"/>
      <c r="AG163" s="1285"/>
      <c r="AH163" s="1285"/>
      <c r="AI163" s="1285"/>
      <c r="AJ163" s="1285"/>
      <c r="AK163" s="1285"/>
      <c r="AL163" s="1285"/>
      <c r="AM163" s="1285"/>
      <c r="AN163" s="1285"/>
      <c r="AO163" s="1285"/>
      <c r="AP163" s="1285"/>
      <c r="AQ163" s="1285"/>
      <c r="AR163" s="1285"/>
      <c r="AS163" s="1285"/>
      <c r="AT163" s="1285"/>
      <c r="AU163" s="1285"/>
      <c r="AV163" s="1285"/>
      <c r="AW163" s="1285"/>
      <c r="AX163" s="1285"/>
      <c r="AY163" s="1285"/>
      <c r="AZ163" s="1285"/>
      <c r="BA163" s="1285"/>
    </row>
    <row r="164" spans="1:53" ht="12.75">
      <c r="A164" s="1285"/>
      <c r="B164" s="1285"/>
      <c r="C164" s="1285"/>
      <c r="D164" s="1285"/>
      <c r="E164" s="1285"/>
      <c r="F164" s="1285"/>
      <c r="G164" s="1285"/>
      <c r="H164" s="1285"/>
      <c r="I164" s="1285"/>
      <c r="J164" s="1285"/>
      <c r="K164" s="1285"/>
      <c r="L164" s="1285"/>
      <c r="M164" s="1285"/>
      <c r="N164" s="1285"/>
      <c r="O164" s="1285"/>
      <c r="P164" s="1285"/>
      <c r="Q164" s="1285"/>
      <c r="R164" s="1285"/>
      <c r="S164" s="1285"/>
      <c r="T164" s="1285"/>
      <c r="U164" s="1285"/>
      <c r="V164" s="1285"/>
      <c r="W164" s="1285"/>
      <c r="X164" s="1285"/>
      <c r="Y164" s="1285"/>
      <c r="Z164" s="1285"/>
      <c r="AA164" s="1285"/>
      <c r="AB164" s="1285"/>
      <c r="AC164" s="1285"/>
      <c r="AD164" s="1285"/>
      <c r="AE164" s="1285"/>
      <c r="AF164" s="1285"/>
      <c r="AG164" s="1285"/>
      <c r="AH164" s="1285"/>
      <c r="AI164" s="1285"/>
      <c r="AJ164" s="1285"/>
      <c r="AK164" s="1285"/>
      <c r="AL164" s="1285"/>
      <c r="AM164" s="1285"/>
      <c r="AN164" s="1285"/>
      <c r="AO164" s="1285"/>
      <c r="AP164" s="1285"/>
      <c r="AQ164" s="1285"/>
      <c r="AR164" s="1285"/>
      <c r="AS164" s="1285"/>
      <c r="AT164" s="1285"/>
      <c r="AU164" s="1285"/>
      <c r="AV164" s="1285"/>
      <c r="AW164" s="1285"/>
      <c r="AX164" s="1285"/>
      <c r="AY164" s="1285"/>
      <c r="AZ164" s="1285"/>
      <c r="BA164" s="1285"/>
    </row>
    <row r="165" spans="1:53" ht="12.75">
      <c r="A165" s="1285"/>
      <c r="B165" s="1285"/>
      <c r="C165" s="1285"/>
      <c r="D165" s="1285"/>
      <c r="E165" s="1285"/>
      <c r="F165" s="1285"/>
      <c r="G165" s="1285"/>
      <c r="H165" s="1285"/>
      <c r="I165" s="1285"/>
      <c r="J165" s="1285"/>
      <c r="K165" s="1285"/>
      <c r="L165" s="1285"/>
      <c r="M165" s="1285"/>
      <c r="N165" s="1285"/>
      <c r="O165" s="1285"/>
      <c r="P165" s="1285"/>
      <c r="Q165" s="1285"/>
      <c r="R165" s="1285"/>
      <c r="S165" s="1285"/>
      <c r="T165" s="1285"/>
      <c r="U165" s="1285"/>
      <c r="V165" s="1285"/>
      <c r="W165" s="1285"/>
      <c r="X165" s="1285"/>
      <c r="Y165" s="1285"/>
      <c r="Z165" s="1285"/>
      <c r="AA165" s="1285"/>
      <c r="AB165" s="1285"/>
      <c r="AC165" s="1285"/>
      <c r="AD165" s="1285"/>
      <c r="AE165" s="1285"/>
      <c r="AF165" s="1285"/>
      <c r="AG165" s="1285"/>
      <c r="AH165" s="1285"/>
      <c r="AI165" s="1285"/>
      <c r="AJ165" s="1285"/>
      <c r="AK165" s="1285"/>
      <c r="AL165" s="1285"/>
      <c r="AM165" s="1285"/>
      <c r="AN165" s="1285"/>
      <c r="AO165" s="1285"/>
      <c r="AP165" s="1285"/>
      <c r="AQ165" s="1285"/>
      <c r="AR165" s="1285"/>
      <c r="AS165" s="1285"/>
      <c r="AT165" s="1285"/>
      <c r="AU165" s="1285"/>
      <c r="AV165" s="1285"/>
      <c r="AW165" s="1285"/>
      <c r="AX165" s="1285"/>
      <c r="AY165" s="1285"/>
      <c r="AZ165" s="1285"/>
      <c r="BA165" s="1285"/>
    </row>
    <row r="166" spans="1:53" ht="12.75">
      <c r="A166" s="1285"/>
      <c r="B166" s="1285"/>
      <c r="C166" s="1285"/>
      <c r="D166" s="1285"/>
      <c r="E166" s="1285"/>
      <c r="F166" s="1285"/>
      <c r="G166" s="1285"/>
      <c r="H166" s="1285"/>
      <c r="I166" s="1285"/>
      <c r="J166" s="1285"/>
      <c r="K166" s="1285"/>
      <c r="L166" s="1285"/>
      <c r="M166" s="1285"/>
      <c r="N166" s="1285"/>
      <c r="O166" s="1285"/>
      <c r="P166" s="1285"/>
      <c r="Q166" s="1285"/>
      <c r="R166" s="1285"/>
      <c r="S166" s="1285"/>
      <c r="T166" s="1285"/>
      <c r="U166" s="1285"/>
      <c r="V166" s="1285"/>
      <c r="W166" s="1285"/>
      <c r="X166" s="1285"/>
      <c r="Y166" s="1285"/>
      <c r="Z166" s="1285"/>
      <c r="AA166" s="1285"/>
      <c r="AB166" s="1285"/>
      <c r="AC166" s="1285"/>
      <c r="AD166" s="1285"/>
      <c r="AE166" s="1285"/>
      <c r="AF166" s="1285"/>
      <c r="AG166" s="1285"/>
      <c r="AH166" s="1285"/>
      <c r="AI166" s="1285"/>
      <c r="AJ166" s="1285"/>
      <c r="AK166" s="1285"/>
      <c r="AL166" s="1285"/>
      <c r="AM166" s="1285"/>
      <c r="AN166" s="1285"/>
      <c r="AO166" s="1285"/>
      <c r="AP166" s="1285"/>
      <c r="AQ166" s="1285"/>
      <c r="AR166" s="1285"/>
      <c r="AS166" s="1285"/>
      <c r="AT166" s="1285"/>
      <c r="AU166" s="1285"/>
      <c r="AV166" s="1285"/>
      <c r="AW166" s="1285"/>
      <c r="AX166" s="1285"/>
      <c r="AY166" s="1285"/>
      <c r="AZ166" s="1285"/>
      <c r="BA166" s="1285"/>
    </row>
    <row r="167" spans="1:53" ht="12.75">
      <c r="A167" s="1285"/>
      <c r="B167" s="1285"/>
      <c r="C167" s="1285"/>
      <c r="D167" s="1285"/>
      <c r="E167" s="1285"/>
      <c r="F167" s="1285"/>
      <c r="G167" s="1285"/>
      <c r="H167" s="1285"/>
      <c r="I167" s="1285"/>
      <c r="J167" s="1285"/>
      <c r="K167" s="1285"/>
      <c r="L167" s="1285"/>
      <c r="M167" s="1285"/>
      <c r="N167" s="1285"/>
      <c r="O167" s="1285"/>
      <c r="P167" s="1285"/>
      <c r="Q167" s="1285"/>
      <c r="R167" s="1285"/>
      <c r="S167" s="1285"/>
      <c r="T167" s="1285"/>
      <c r="U167" s="1285"/>
      <c r="V167" s="1285"/>
      <c r="W167" s="1285"/>
      <c r="X167" s="1285"/>
      <c r="Y167" s="1285"/>
      <c r="Z167" s="1285"/>
      <c r="AA167" s="1285"/>
      <c r="AB167" s="1285"/>
      <c r="AC167" s="1285"/>
      <c r="AD167" s="1285"/>
      <c r="AE167" s="1285"/>
      <c r="AF167" s="1285"/>
      <c r="AG167" s="1285"/>
      <c r="AH167" s="1285"/>
      <c r="AI167" s="1285"/>
      <c r="AJ167" s="1285"/>
      <c r="AK167" s="1285"/>
      <c r="AL167" s="1285"/>
      <c r="AM167" s="1285"/>
      <c r="AN167" s="1285"/>
      <c r="AO167" s="1285"/>
      <c r="AP167" s="1285"/>
      <c r="AQ167" s="1285"/>
      <c r="AR167" s="1285"/>
      <c r="AS167" s="1285"/>
      <c r="AT167" s="1285"/>
      <c r="AU167" s="1285"/>
      <c r="AV167" s="1285"/>
      <c r="AW167" s="1285"/>
      <c r="AX167" s="1285"/>
      <c r="AY167" s="1285"/>
      <c r="AZ167" s="1285"/>
      <c r="BA167" s="1285"/>
    </row>
    <row r="168" spans="1:53" ht="12.75">
      <c r="A168" s="1285"/>
      <c r="B168" s="1285"/>
      <c r="C168" s="1285"/>
      <c r="D168" s="1285"/>
      <c r="E168" s="1285"/>
      <c r="F168" s="1285"/>
      <c r="G168" s="1285"/>
      <c r="H168" s="1285"/>
      <c r="I168" s="1285"/>
      <c r="J168" s="1285"/>
      <c r="K168" s="1285"/>
      <c r="L168" s="1285"/>
      <c r="M168" s="1285"/>
      <c r="N168" s="1285"/>
      <c r="O168" s="1285"/>
      <c r="P168" s="1285"/>
      <c r="Q168" s="1285"/>
      <c r="R168" s="1285"/>
      <c r="S168" s="1285"/>
      <c r="T168" s="1285"/>
      <c r="U168" s="1285"/>
      <c r="V168" s="1285"/>
      <c r="W168" s="1285"/>
      <c r="X168" s="1285"/>
      <c r="Y168" s="1285"/>
      <c r="Z168" s="1285"/>
      <c r="AA168" s="1285"/>
      <c r="AB168" s="1285"/>
      <c r="AC168" s="1285"/>
      <c r="AD168" s="1285"/>
      <c r="AE168" s="1285"/>
      <c r="AF168" s="1285"/>
      <c r="AG168" s="1285"/>
      <c r="AH168" s="1285"/>
      <c r="AI168" s="1285"/>
      <c r="AJ168" s="1285"/>
      <c r="AK168" s="1285"/>
      <c r="AL168" s="1285"/>
      <c r="AM168" s="1285"/>
      <c r="AN168" s="1285"/>
      <c r="AO168" s="1285"/>
      <c r="AP168" s="1285"/>
      <c r="AQ168" s="1285"/>
      <c r="AR168" s="1285"/>
      <c r="AS168" s="1285"/>
      <c r="AT168" s="1285"/>
      <c r="AU168" s="1285"/>
      <c r="AV168" s="1285"/>
      <c r="AW168" s="1285"/>
      <c r="AX168" s="1285"/>
      <c r="AY168" s="1285"/>
      <c r="AZ168" s="1285"/>
      <c r="BA168" s="1285"/>
    </row>
    <row r="169" spans="1:53" ht="12.75">
      <c r="A169" s="1285"/>
      <c r="B169" s="1285"/>
      <c r="C169" s="1285"/>
      <c r="D169" s="1285"/>
      <c r="E169" s="1285"/>
      <c r="F169" s="1285"/>
      <c r="G169" s="1285"/>
      <c r="H169" s="1285"/>
      <c r="I169" s="1285"/>
      <c r="J169" s="1285"/>
      <c r="K169" s="1285"/>
      <c r="L169" s="1285"/>
      <c r="M169" s="1285"/>
      <c r="N169" s="1285"/>
      <c r="O169" s="1285"/>
      <c r="P169" s="1285"/>
      <c r="Q169" s="1285"/>
      <c r="R169" s="1285"/>
      <c r="S169" s="1285"/>
      <c r="T169" s="1285"/>
      <c r="U169" s="1285"/>
      <c r="V169" s="1285"/>
      <c r="W169" s="1285"/>
      <c r="X169" s="1285"/>
      <c r="Y169" s="1285"/>
      <c r="Z169" s="1285"/>
      <c r="AA169" s="1285"/>
      <c r="AB169" s="1285"/>
      <c r="AC169" s="1285"/>
      <c r="AD169" s="1285"/>
      <c r="AE169" s="1285"/>
      <c r="AF169" s="1285"/>
      <c r="AG169" s="1285"/>
      <c r="AH169" s="1285"/>
      <c r="AI169" s="1285"/>
      <c r="AJ169" s="1285"/>
      <c r="AK169" s="1285"/>
      <c r="AL169" s="1285"/>
      <c r="AM169" s="1285"/>
      <c r="AN169" s="1285"/>
      <c r="AO169" s="1285"/>
      <c r="AP169" s="1285"/>
      <c r="AQ169" s="1285"/>
      <c r="AR169" s="1285"/>
      <c r="AS169" s="1285"/>
      <c r="AT169" s="1285"/>
      <c r="AU169" s="1285"/>
      <c r="AV169" s="1285"/>
      <c r="AW169" s="1285"/>
      <c r="AX169" s="1285"/>
      <c r="AY169" s="1285"/>
      <c r="AZ169" s="1285"/>
      <c r="BA169" s="1285"/>
    </row>
    <row r="170" spans="1:53" ht="12.75">
      <c r="A170" s="1285"/>
      <c r="B170" s="1285"/>
      <c r="C170" s="1285"/>
      <c r="D170" s="1285"/>
      <c r="E170" s="1285"/>
      <c r="F170" s="1285"/>
      <c r="G170" s="1285"/>
      <c r="H170" s="1285"/>
      <c r="I170" s="1285"/>
      <c r="J170" s="1285"/>
      <c r="K170" s="1285"/>
      <c r="L170" s="1285"/>
      <c r="M170" s="1285"/>
      <c r="N170" s="1285"/>
      <c r="O170" s="1285"/>
      <c r="P170" s="1285"/>
      <c r="Q170" s="1285"/>
      <c r="R170" s="1285"/>
      <c r="S170" s="1285"/>
      <c r="T170" s="1285"/>
      <c r="U170" s="1285"/>
      <c r="V170" s="1285"/>
      <c r="W170" s="1285"/>
      <c r="X170" s="1285"/>
      <c r="Y170" s="1285"/>
      <c r="Z170" s="1285"/>
      <c r="AA170" s="1285"/>
      <c r="AB170" s="1285"/>
      <c r="AC170" s="1285"/>
      <c r="AD170" s="1285"/>
      <c r="AE170" s="1285"/>
      <c r="AF170" s="1285"/>
      <c r="AG170" s="1285"/>
      <c r="AH170" s="1285"/>
      <c r="AI170" s="1285"/>
      <c r="AJ170" s="1285"/>
      <c r="AK170" s="1285"/>
      <c r="AL170" s="1285"/>
      <c r="AM170" s="1285"/>
      <c r="AN170" s="1285"/>
      <c r="AO170" s="1285"/>
      <c r="AP170" s="1285"/>
      <c r="AQ170" s="1285"/>
      <c r="AR170" s="1285"/>
      <c r="AS170" s="1285"/>
      <c r="AT170" s="1285"/>
      <c r="AU170" s="1285"/>
      <c r="AV170" s="1285"/>
      <c r="AW170" s="1285"/>
      <c r="AX170" s="1285"/>
      <c r="AY170" s="1285"/>
      <c r="AZ170" s="1285"/>
      <c r="BA170" s="1285"/>
    </row>
    <row r="171" spans="1:53" ht="12.75">
      <c r="A171" s="1285"/>
      <c r="B171" s="1285"/>
      <c r="C171" s="1285"/>
      <c r="D171" s="1285"/>
      <c r="E171" s="1285"/>
      <c r="F171" s="1285"/>
      <c r="G171" s="1285"/>
      <c r="H171" s="1285"/>
      <c r="I171" s="1285"/>
      <c r="J171" s="1285"/>
      <c r="K171" s="1285"/>
      <c r="L171" s="1285"/>
      <c r="M171" s="1285"/>
      <c r="N171" s="1285"/>
      <c r="O171" s="1285"/>
      <c r="P171" s="1285"/>
      <c r="Q171" s="1285"/>
      <c r="R171" s="1285"/>
      <c r="S171" s="1285"/>
      <c r="T171" s="1285"/>
      <c r="U171" s="1285"/>
      <c r="V171" s="1285"/>
      <c r="W171" s="1285"/>
      <c r="X171" s="1285"/>
      <c r="Y171" s="1285"/>
      <c r="Z171" s="1285"/>
      <c r="AA171" s="1285"/>
      <c r="AB171" s="1285"/>
      <c r="AC171" s="1285"/>
      <c r="AD171" s="1285"/>
      <c r="AE171" s="1285"/>
      <c r="AF171" s="1285"/>
      <c r="AG171" s="1285"/>
      <c r="AH171" s="1285"/>
      <c r="AI171" s="1285"/>
      <c r="AJ171" s="1285"/>
      <c r="AK171" s="1285"/>
      <c r="AL171" s="1285"/>
      <c r="AM171" s="1285"/>
      <c r="AN171" s="1285"/>
      <c r="AO171" s="1285"/>
      <c r="AP171" s="1285"/>
      <c r="AQ171" s="1285"/>
      <c r="AR171" s="1285"/>
      <c r="AS171" s="1285"/>
      <c r="AT171" s="1285"/>
      <c r="AU171" s="1285"/>
      <c r="AV171" s="1285"/>
      <c r="AW171" s="1285"/>
      <c r="AX171" s="1285"/>
      <c r="AY171" s="1285"/>
      <c r="AZ171" s="1285"/>
      <c r="BA171" s="1285"/>
    </row>
    <row r="172" spans="1:53" ht="12.75">
      <c r="A172" s="1285"/>
      <c r="B172" s="1285"/>
      <c r="C172" s="1285"/>
      <c r="D172" s="1285"/>
      <c r="E172" s="1285"/>
      <c r="F172" s="1285"/>
      <c r="G172" s="1285"/>
      <c r="H172" s="1285"/>
      <c r="I172" s="1285"/>
      <c r="J172" s="1285"/>
      <c r="K172" s="1285"/>
      <c r="L172" s="1285"/>
      <c r="M172" s="1285"/>
      <c r="N172" s="1285"/>
      <c r="O172" s="1285"/>
      <c r="P172" s="1285"/>
      <c r="Q172" s="1285"/>
      <c r="R172" s="1285"/>
      <c r="S172" s="1285"/>
      <c r="T172" s="1285"/>
      <c r="U172" s="1285"/>
      <c r="V172" s="1285"/>
      <c r="W172" s="1285"/>
      <c r="X172" s="1285"/>
      <c r="Y172" s="1285"/>
      <c r="Z172" s="1285"/>
      <c r="AA172" s="1285"/>
      <c r="AB172" s="1285"/>
      <c r="AC172" s="1285"/>
      <c r="AD172" s="1285"/>
      <c r="AE172" s="1285"/>
      <c r="AF172" s="1285"/>
      <c r="AG172" s="1285"/>
      <c r="AH172" s="1285"/>
      <c r="AI172" s="1285"/>
      <c r="AJ172" s="1285"/>
      <c r="AK172" s="1285"/>
      <c r="AL172" s="1285"/>
      <c r="AM172" s="1285"/>
      <c r="AN172" s="1285"/>
      <c r="AO172" s="1285"/>
      <c r="AP172" s="1285"/>
      <c r="AQ172" s="1285"/>
      <c r="AR172" s="1285"/>
      <c r="AS172" s="1285"/>
      <c r="AT172" s="1285"/>
      <c r="AU172" s="1285"/>
      <c r="AV172" s="1285"/>
      <c r="AW172" s="1285"/>
      <c r="AX172" s="1285"/>
      <c r="AY172" s="1285"/>
      <c r="AZ172" s="1285"/>
      <c r="BA172" s="1285"/>
    </row>
    <row r="173" spans="1:53" ht="12.75">
      <c r="A173" s="1285"/>
      <c r="B173" s="1285"/>
      <c r="C173" s="1285"/>
      <c r="D173" s="1285"/>
      <c r="E173" s="1285"/>
      <c r="F173" s="1285"/>
      <c r="G173" s="1285"/>
      <c r="H173" s="1285"/>
      <c r="I173" s="1285"/>
      <c r="J173" s="1285"/>
      <c r="K173" s="1285"/>
      <c r="L173" s="1285"/>
      <c r="M173" s="1285"/>
      <c r="N173" s="1285"/>
      <c r="O173" s="1285"/>
      <c r="P173" s="1285"/>
      <c r="Q173" s="1285"/>
      <c r="R173" s="1285"/>
      <c r="S173" s="1285"/>
      <c r="T173" s="1285"/>
      <c r="U173" s="1285"/>
      <c r="V173" s="1285"/>
      <c r="W173" s="1285"/>
      <c r="X173" s="1285"/>
      <c r="Y173" s="1285"/>
      <c r="Z173" s="1285"/>
      <c r="AA173" s="1285"/>
      <c r="AB173" s="1285"/>
      <c r="AC173" s="1285"/>
      <c r="AD173" s="1285"/>
      <c r="AE173" s="1285"/>
      <c r="AF173" s="1285"/>
      <c r="AG173" s="1285"/>
      <c r="AH173" s="1285"/>
      <c r="AI173" s="1285"/>
      <c r="AJ173" s="1285"/>
      <c r="AK173" s="1285"/>
      <c r="AL173" s="1285"/>
      <c r="AM173" s="1285"/>
      <c r="AN173" s="1285"/>
      <c r="AO173" s="1285"/>
      <c r="AP173" s="1285"/>
      <c r="AQ173" s="1285"/>
      <c r="AR173" s="1285"/>
      <c r="AS173" s="1285"/>
      <c r="AT173" s="1285"/>
      <c r="AU173" s="1285"/>
      <c r="AV173" s="1285"/>
      <c r="AW173" s="1285"/>
      <c r="AX173" s="1285"/>
      <c r="AY173" s="1285"/>
      <c r="AZ173" s="1285"/>
      <c r="BA173" s="1285"/>
    </row>
    <row r="174" spans="1:53" ht="12.75">
      <c r="A174" s="1285"/>
      <c r="B174" s="1285"/>
      <c r="C174" s="1285"/>
      <c r="D174" s="1285"/>
      <c r="E174" s="1285"/>
      <c r="F174" s="1285"/>
      <c r="G174" s="1285"/>
      <c r="H174" s="1285"/>
      <c r="I174" s="1285"/>
      <c r="J174" s="1285"/>
      <c r="K174" s="1285"/>
      <c r="L174" s="1285"/>
      <c r="M174" s="1285"/>
      <c r="N174" s="1285"/>
      <c r="O174" s="1285"/>
      <c r="P174" s="1285"/>
      <c r="Q174" s="1285"/>
      <c r="R174" s="1285"/>
      <c r="S174" s="1285"/>
      <c r="T174" s="1285"/>
      <c r="U174" s="1285"/>
      <c r="V174" s="1285"/>
      <c r="W174" s="1285"/>
      <c r="X174" s="1285"/>
      <c r="Y174" s="1285"/>
      <c r="Z174" s="1285"/>
      <c r="AA174" s="1285"/>
      <c r="AB174" s="1285"/>
      <c r="AC174" s="1285"/>
      <c r="AD174" s="1285"/>
      <c r="AE174" s="1285"/>
      <c r="AF174" s="1285"/>
      <c r="AG174" s="1285"/>
      <c r="AH174" s="1285"/>
      <c r="AI174" s="1285"/>
      <c r="AJ174" s="1285"/>
      <c r="AK174" s="1285"/>
      <c r="AL174" s="1285"/>
      <c r="AM174" s="1285"/>
      <c r="AN174" s="1285"/>
      <c r="AO174" s="1285"/>
      <c r="AP174" s="1285"/>
      <c r="AQ174" s="1285"/>
      <c r="AR174" s="1285"/>
      <c r="AS174" s="1285"/>
      <c r="AT174" s="1285"/>
      <c r="AU174" s="1285"/>
      <c r="AV174" s="1285"/>
      <c r="AW174" s="1285"/>
      <c r="AX174" s="1285"/>
      <c r="AY174" s="1285"/>
      <c r="AZ174" s="1285"/>
      <c r="BA174" s="1285"/>
    </row>
    <row r="175" spans="1:53" ht="12.75">
      <c r="A175" s="1285"/>
      <c r="B175" s="1285"/>
      <c r="C175" s="1285"/>
      <c r="D175" s="1285"/>
      <c r="E175" s="1285"/>
      <c r="F175" s="1285"/>
      <c r="G175" s="1285"/>
      <c r="H175" s="1285"/>
      <c r="I175" s="1285"/>
      <c r="J175" s="1285"/>
      <c r="K175" s="1285"/>
      <c r="L175" s="1285"/>
      <c r="M175" s="1285"/>
      <c r="N175" s="1285"/>
      <c r="O175" s="1285"/>
      <c r="P175" s="1285"/>
      <c r="Q175" s="1285"/>
      <c r="R175" s="1285"/>
      <c r="S175" s="1285"/>
      <c r="T175" s="1285"/>
      <c r="U175" s="1285"/>
      <c r="V175" s="1285"/>
      <c r="W175" s="1285"/>
      <c r="X175" s="1285"/>
      <c r="Y175" s="1285"/>
      <c r="Z175" s="1285"/>
      <c r="AA175" s="1285"/>
      <c r="AB175" s="1285"/>
      <c r="AC175" s="1285"/>
      <c r="AD175" s="1285"/>
      <c r="AE175" s="1285"/>
      <c r="AF175" s="1285"/>
      <c r="AG175" s="1285"/>
      <c r="AH175" s="1285"/>
      <c r="AI175" s="1285"/>
      <c r="AJ175" s="1285"/>
      <c r="AK175" s="1285"/>
      <c r="AL175" s="1285"/>
      <c r="AM175" s="1285"/>
      <c r="AN175" s="1285"/>
      <c r="AO175" s="1285"/>
      <c r="AP175" s="1285"/>
      <c r="AQ175" s="1285"/>
      <c r="AR175" s="1285"/>
      <c r="AS175" s="1285"/>
      <c r="AT175" s="1285"/>
      <c r="AU175" s="1285"/>
      <c r="AV175" s="1285"/>
      <c r="AW175" s="1285"/>
      <c r="AX175" s="1285"/>
      <c r="AY175" s="1285"/>
      <c r="AZ175" s="1285"/>
      <c r="BA175" s="1285"/>
    </row>
    <row r="176" spans="1:53" ht="12.75">
      <c r="A176" s="1285"/>
      <c r="B176" s="1285"/>
      <c r="C176" s="1285"/>
      <c r="D176" s="1285"/>
      <c r="E176" s="1285"/>
      <c r="F176" s="1285"/>
      <c r="G176" s="1285"/>
      <c r="H176" s="1285"/>
      <c r="I176" s="1285"/>
      <c r="J176" s="1285"/>
      <c r="K176" s="1285"/>
      <c r="L176" s="1285"/>
      <c r="M176" s="1285"/>
      <c r="N176" s="1285"/>
      <c r="O176" s="1285"/>
      <c r="P176" s="1285"/>
      <c r="Q176" s="1285"/>
      <c r="R176" s="1285"/>
      <c r="S176" s="1285"/>
      <c r="T176" s="1285"/>
      <c r="U176" s="1285"/>
      <c r="V176" s="1285"/>
      <c r="W176" s="1285"/>
      <c r="X176" s="1285"/>
      <c r="Y176" s="1285"/>
      <c r="Z176" s="1285"/>
      <c r="AA176" s="1285"/>
      <c r="AB176" s="1285"/>
      <c r="AC176" s="1285"/>
      <c r="AD176" s="1285"/>
      <c r="AE176" s="1285"/>
      <c r="AF176" s="1285"/>
      <c r="AG176" s="1285"/>
      <c r="AH176" s="1285"/>
      <c r="AI176" s="1285"/>
      <c r="AJ176" s="1285"/>
      <c r="AK176" s="1285"/>
      <c r="AL176" s="1285"/>
      <c r="AM176" s="1285"/>
      <c r="AN176" s="1285"/>
      <c r="AO176" s="1285"/>
      <c r="AP176" s="1285"/>
      <c r="AQ176" s="1285"/>
      <c r="AR176" s="1285"/>
      <c r="AS176" s="1285"/>
      <c r="AT176" s="1285"/>
      <c r="AU176" s="1285"/>
      <c r="AV176" s="1285"/>
      <c r="AW176" s="1285"/>
      <c r="AX176" s="1285"/>
      <c r="AY176" s="1285"/>
      <c r="AZ176" s="1285"/>
      <c r="BA176" s="1285"/>
    </row>
    <row r="177" spans="1:53" ht="12.75">
      <c r="A177" s="1285"/>
      <c r="B177" s="1285"/>
      <c r="C177" s="1285"/>
      <c r="D177" s="1285"/>
      <c r="E177" s="1285"/>
      <c r="F177" s="1285"/>
      <c r="G177" s="1285"/>
      <c r="H177" s="1285"/>
      <c r="I177" s="1285"/>
      <c r="J177" s="1285"/>
      <c r="K177" s="1285"/>
      <c r="L177" s="1285"/>
      <c r="M177" s="1285"/>
      <c r="N177" s="1285"/>
      <c r="O177" s="1285"/>
      <c r="P177" s="1285"/>
      <c r="Q177" s="1285"/>
      <c r="R177" s="1285"/>
      <c r="S177" s="1285"/>
      <c r="T177" s="1285"/>
      <c r="U177" s="1285"/>
      <c r="V177" s="1285"/>
      <c r="W177" s="1285"/>
      <c r="X177" s="1285"/>
      <c r="Y177" s="1285"/>
      <c r="Z177" s="1285"/>
      <c r="AA177" s="1285"/>
      <c r="AB177" s="1285"/>
      <c r="AC177" s="1285"/>
      <c r="AD177" s="1285"/>
      <c r="AE177" s="1285"/>
      <c r="AF177" s="1285"/>
      <c r="AG177" s="1285"/>
      <c r="AH177" s="1285"/>
      <c r="AI177" s="1285"/>
      <c r="AJ177" s="1285"/>
      <c r="AK177" s="1285"/>
      <c r="AL177" s="1285"/>
      <c r="AM177" s="1285"/>
      <c r="AN177" s="1285"/>
      <c r="AO177" s="1285"/>
      <c r="AP177" s="1285"/>
      <c r="AQ177" s="1285"/>
      <c r="AR177" s="1285"/>
      <c r="AS177" s="1285"/>
      <c r="AT177" s="1285"/>
      <c r="AU177" s="1285"/>
      <c r="AV177" s="1285"/>
      <c r="AW177" s="1285"/>
      <c r="AX177" s="1285"/>
      <c r="AY177" s="1285"/>
      <c r="AZ177" s="1285"/>
      <c r="BA177" s="1285"/>
    </row>
    <row r="178" spans="1:53" ht="12.75">
      <c r="A178" s="1285"/>
      <c r="B178" s="1285"/>
      <c r="C178" s="1285"/>
      <c r="D178" s="1285"/>
      <c r="E178" s="1285"/>
      <c r="F178" s="1285"/>
      <c r="G178" s="1285"/>
      <c r="H178" s="1285"/>
      <c r="I178" s="1285"/>
      <c r="J178" s="1285"/>
      <c r="K178" s="1285"/>
      <c r="L178" s="1285"/>
      <c r="M178" s="1285"/>
      <c r="N178" s="1285"/>
      <c r="O178" s="1285"/>
      <c r="P178" s="1285"/>
      <c r="Q178" s="1285"/>
      <c r="R178" s="1285"/>
      <c r="S178" s="1285"/>
      <c r="T178" s="1285"/>
      <c r="U178" s="1285"/>
      <c r="V178" s="1285"/>
      <c r="W178" s="1285"/>
      <c r="X178" s="1285"/>
      <c r="Y178" s="1285"/>
      <c r="Z178" s="1285"/>
      <c r="AA178" s="1285"/>
      <c r="AB178" s="1285"/>
      <c r="AC178" s="1285"/>
      <c r="AD178" s="1285"/>
      <c r="AE178" s="1285"/>
      <c r="AF178" s="1285"/>
      <c r="AG178" s="1285"/>
      <c r="AH178" s="1285"/>
      <c r="AI178" s="1285"/>
      <c r="AJ178" s="1285"/>
      <c r="AK178" s="1285"/>
      <c r="AL178" s="1285"/>
      <c r="AM178" s="1285"/>
      <c r="AN178" s="1285"/>
      <c r="AO178" s="1285"/>
      <c r="AP178" s="1285"/>
      <c r="AQ178" s="1285"/>
      <c r="AR178" s="1285"/>
      <c r="AS178" s="1285"/>
      <c r="AT178" s="1285"/>
      <c r="AU178" s="1285"/>
      <c r="AV178" s="1285"/>
      <c r="AW178" s="1285"/>
      <c r="AX178" s="1285"/>
      <c r="AY178" s="1285"/>
      <c r="AZ178" s="1285"/>
      <c r="BA178" s="1285"/>
    </row>
    <row r="179" spans="1:53" ht="12.75">
      <c r="A179" s="1285"/>
      <c r="B179" s="1285"/>
      <c r="C179" s="1285"/>
      <c r="D179" s="1285"/>
      <c r="E179" s="1285"/>
      <c r="F179" s="1285"/>
      <c r="G179" s="1285"/>
      <c r="H179" s="1285"/>
      <c r="I179" s="1285"/>
      <c r="J179" s="1285"/>
      <c r="K179" s="1285"/>
      <c r="L179" s="1285"/>
      <c r="M179" s="1285"/>
      <c r="N179" s="1285"/>
      <c r="O179" s="1285"/>
      <c r="P179" s="1285"/>
      <c r="Q179" s="1285"/>
      <c r="R179" s="1285"/>
      <c r="S179" s="1285"/>
      <c r="T179" s="1285"/>
      <c r="U179" s="1285"/>
      <c r="V179" s="1285"/>
      <c r="W179" s="1285"/>
      <c r="X179" s="1285"/>
      <c r="Y179" s="1285"/>
      <c r="Z179" s="1285"/>
      <c r="AA179" s="1285"/>
      <c r="AB179" s="1285"/>
      <c r="AC179" s="1285"/>
      <c r="AD179" s="1285"/>
      <c r="AE179" s="1285"/>
      <c r="AF179" s="1285"/>
      <c r="AG179" s="1285"/>
      <c r="AH179" s="1285"/>
      <c r="AI179" s="1285"/>
      <c r="AJ179" s="1285"/>
      <c r="AK179" s="1285"/>
      <c r="AL179" s="1285"/>
      <c r="AM179" s="1285"/>
      <c r="AN179" s="1285"/>
      <c r="AO179" s="1285"/>
      <c r="AP179" s="1285"/>
      <c r="AQ179" s="1285"/>
      <c r="AR179" s="1285"/>
      <c r="AS179" s="1285"/>
      <c r="AT179" s="1285"/>
      <c r="AU179" s="1285"/>
      <c r="AV179" s="1285"/>
      <c r="AW179" s="1285"/>
      <c r="AX179" s="1285"/>
      <c r="AY179" s="1285"/>
      <c r="AZ179" s="1285"/>
      <c r="BA179" s="1285"/>
    </row>
    <row r="180" spans="1:53" ht="12.75">
      <c r="A180" s="1285"/>
      <c r="B180" s="1285"/>
      <c r="C180" s="1285"/>
      <c r="D180" s="1285"/>
      <c r="E180" s="1285"/>
      <c r="F180" s="1285"/>
      <c r="G180" s="1285"/>
      <c r="H180" s="1285"/>
      <c r="I180" s="1285"/>
      <c r="J180" s="1285"/>
      <c r="K180" s="1285"/>
      <c r="L180" s="1285"/>
      <c r="M180" s="1285"/>
      <c r="N180" s="1285"/>
      <c r="O180" s="1285"/>
      <c r="P180" s="1285"/>
      <c r="Q180" s="1285"/>
      <c r="R180" s="1285"/>
      <c r="S180" s="1285"/>
      <c r="T180" s="1285"/>
      <c r="U180" s="1285"/>
      <c r="V180" s="1285"/>
      <c r="W180" s="1285"/>
      <c r="X180" s="1285"/>
      <c r="Y180" s="1285"/>
      <c r="Z180" s="1285"/>
      <c r="AA180" s="1285"/>
      <c r="AB180" s="1285"/>
      <c r="AC180" s="1285"/>
      <c r="AD180" s="1285"/>
      <c r="AE180" s="1285"/>
      <c r="AF180" s="1285"/>
      <c r="AG180" s="1285"/>
      <c r="AH180" s="1285"/>
      <c r="AI180" s="1285"/>
      <c r="AJ180" s="1285"/>
      <c r="AK180" s="1285"/>
      <c r="AL180" s="1285"/>
      <c r="AM180" s="1285"/>
      <c r="AN180" s="1285"/>
      <c r="AO180" s="1285"/>
      <c r="AP180" s="1285"/>
      <c r="AQ180" s="1285"/>
      <c r="AR180" s="1285"/>
      <c r="AS180" s="1285"/>
      <c r="AT180" s="1285"/>
      <c r="AU180" s="1285"/>
      <c r="AV180" s="1285"/>
      <c r="AW180" s="1285"/>
      <c r="AX180" s="1285"/>
      <c r="AY180" s="1285"/>
      <c r="AZ180" s="1285"/>
      <c r="BA180" s="1285"/>
    </row>
    <row r="181" spans="1:53" ht="12.75">
      <c r="A181" s="1285"/>
      <c r="B181" s="1285"/>
      <c r="C181" s="1285"/>
      <c r="D181" s="1285"/>
      <c r="E181" s="1285"/>
      <c r="F181" s="1285"/>
      <c r="G181" s="1285"/>
      <c r="H181" s="1285"/>
      <c r="I181" s="1285"/>
      <c r="J181" s="1285"/>
      <c r="K181" s="1285"/>
      <c r="L181" s="1285"/>
      <c r="M181" s="1285"/>
      <c r="N181" s="1285"/>
      <c r="O181" s="1285"/>
      <c r="P181" s="1285"/>
      <c r="Q181" s="1285"/>
      <c r="R181" s="1285"/>
      <c r="S181" s="1285"/>
      <c r="T181" s="1285"/>
      <c r="U181" s="1285"/>
      <c r="V181" s="1285"/>
      <c r="W181" s="1285"/>
      <c r="X181" s="1285"/>
      <c r="Y181" s="1285"/>
      <c r="Z181" s="1285"/>
      <c r="AA181" s="1285"/>
      <c r="AB181" s="1285"/>
      <c r="AC181" s="1285"/>
      <c r="AD181" s="1285"/>
      <c r="AE181" s="1285"/>
      <c r="AF181" s="1285"/>
      <c r="AG181" s="1285"/>
      <c r="AH181" s="1285"/>
      <c r="AI181" s="1285"/>
      <c r="AJ181" s="1285"/>
      <c r="AK181" s="1285"/>
      <c r="AL181" s="1285"/>
      <c r="AM181" s="1285"/>
      <c r="AN181" s="1285"/>
      <c r="AO181" s="1285"/>
      <c r="AP181" s="1285"/>
      <c r="AQ181" s="1285"/>
      <c r="AR181" s="1285"/>
      <c r="AS181" s="1285"/>
      <c r="AT181" s="1285"/>
      <c r="AU181" s="1285"/>
      <c r="AV181" s="1285"/>
      <c r="AW181" s="1285"/>
      <c r="AX181" s="1285"/>
      <c r="AY181" s="1285"/>
      <c r="AZ181" s="1285"/>
      <c r="BA181" s="1285"/>
    </row>
    <row r="182" spans="1:53" ht="12.75">
      <c r="A182" s="1285"/>
      <c r="B182" s="1285"/>
      <c r="C182" s="1285"/>
      <c r="D182" s="1285"/>
      <c r="E182" s="1285"/>
      <c r="F182" s="1285"/>
      <c r="G182" s="1285"/>
      <c r="H182" s="1285"/>
      <c r="I182" s="1285"/>
      <c r="J182" s="1285"/>
      <c r="K182" s="1285"/>
      <c r="L182" s="1285"/>
      <c r="M182" s="1285"/>
      <c r="N182" s="1285"/>
      <c r="O182" s="1285"/>
      <c r="P182" s="1285"/>
      <c r="Q182" s="1285"/>
      <c r="R182" s="1285"/>
      <c r="S182" s="1285"/>
      <c r="T182" s="1285"/>
      <c r="U182" s="1285"/>
      <c r="V182" s="1285"/>
      <c r="W182" s="1285"/>
      <c r="X182" s="1285"/>
      <c r="Y182" s="1285"/>
      <c r="Z182" s="1285"/>
      <c r="AA182" s="1285"/>
      <c r="AB182" s="1285"/>
      <c r="AC182" s="1285"/>
      <c r="AD182" s="1285"/>
      <c r="AE182" s="1285"/>
      <c r="AF182" s="1285"/>
      <c r="AG182" s="1285"/>
      <c r="AH182" s="1285"/>
      <c r="AI182" s="1285"/>
      <c r="AJ182" s="1285"/>
      <c r="AK182" s="1285"/>
      <c r="AL182" s="1285"/>
      <c r="AM182" s="1285"/>
      <c r="AN182" s="1285"/>
      <c r="AO182" s="1285"/>
      <c r="AP182" s="1285"/>
      <c r="AQ182" s="1285"/>
      <c r="AR182" s="1285"/>
      <c r="AS182" s="1285"/>
      <c r="AT182" s="1285"/>
      <c r="AU182" s="1285"/>
      <c r="AV182" s="1285"/>
      <c r="AW182" s="1285"/>
      <c r="AX182" s="1285"/>
      <c r="AY182" s="1285"/>
      <c r="AZ182" s="1285"/>
      <c r="BA182" s="1285"/>
    </row>
  </sheetData>
  <printOptions horizontalCentered="1"/>
  <pageMargins left="0.6" right="0" top="0.984251968503937" bottom="0.984251968503937" header="0.5118110236220472" footer="0.5118110236220472"/>
  <pageSetup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60" zoomScaleNormal="75" workbookViewId="0" topLeftCell="A19">
      <selection activeCell="H40" sqref="H40"/>
    </sheetView>
  </sheetViews>
  <sheetFormatPr defaultColWidth="9.140625" defaultRowHeight="12.75"/>
  <cols>
    <col min="1" max="1" width="10.7109375" style="1318" customWidth="1"/>
    <col min="2" max="2" width="10.140625" style="1318" customWidth="1"/>
    <col min="3" max="3" width="8.140625" style="1318" customWidth="1"/>
    <col min="4" max="4" width="7.7109375" style="1318" customWidth="1"/>
    <col min="5" max="5" width="8.28125" style="1318" customWidth="1"/>
    <col min="6" max="6" width="43.00390625" style="1318" customWidth="1"/>
    <col min="7" max="7" width="13.28125" style="1318" customWidth="1"/>
    <col min="8" max="8" width="13.8515625" style="1318" customWidth="1"/>
    <col min="9" max="9" width="13.00390625" style="1318" customWidth="1"/>
    <col min="10" max="10" width="8.8515625" style="1318" customWidth="1"/>
    <col min="11" max="11" width="11.421875" style="1318" customWidth="1"/>
    <col min="12" max="12" width="12.8515625" style="1318" customWidth="1"/>
    <col min="13" max="13" width="13.421875" style="1318" customWidth="1"/>
    <col min="14" max="14" width="8.140625" style="1318" customWidth="1"/>
    <col min="15" max="15" width="11.7109375" style="1318" customWidth="1"/>
    <col min="16" max="16" width="13.00390625" style="1318" customWidth="1"/>
    <col min="17" max="17" width="13.28125" style="1318" customWidth="1"/>
    <col min="18" max="18" width="9.57421875" style="1318" customWidth="1"/>
    <col min="19" max="16384" width="7.8515625" style="1318" customWidth="1"/>
  </cols>
  <sheetData>
    <row r="1" spans="17:18" ht="18.75">
      <c r="Q1" s="1319" t="s">
        <v>423</v>
      </c>
      <c r="R1" s="1320"/>
    </row>
    <row r="2" spans="1:18" s="1323" customFormat="1" ht="21" customHeight="1">
      <c r="A2" s="1321" t="s">
        <v>424</v>
      </c>
      <c r="B2" s="1322"/>
      <c r="C2" s="1322"/>
      <c r="D2" s="1322"/>
      <c r="E2" s="1322"/>
      <c r="F2" s="1322"/>
      <c r="G2" s="1322"/>
      <c r="H2" s="1322"/>
      <c r="I2" s="1322"/>
      <c r="J2" s="1322"/>
      <c r="K2" s="1322"/>
      <c r="L2" s="1322"/>
      <c r="Q2" s="1324" t="s">
        <v>425</v>
      </c>
      <c r="R2" s="1325">
        <v>1</v>
      </c>
    </row>
    <row r="3" spans="1:18" ht="27.75">
      <c r="A3" s="1751" t="s">
        <v>450</v>
      </c>
      <c r="B3" s="1745"/>
      <c r="C3" s="1327"/>
      <c r="D3" s="1327"/>
      <c r="E3" s="1327"/>
      <c r="F3" s="1328"/>
      <c r="G3" s="1328"/>
      <c r="H3" s="1328"/>
      <c r="I3" s="1327"/>
      <c r="J3" s="1327"/>
      <c r="K3" s="1327"/>
      <c r="L3" s="1327"/>
      <c r="R3" s="1329"/>
    </row>
    <row r="4" spans="1:18" ht="31.5" customHeight="1" thickBot="1">
      <c r="A4" s="1330" t="s">
        <v>451</v>
      </c>
      <c r="B4" s="1330"/>
      <c r="F4" s="1331" t="s">
        <v>684</v>
      </c>
      <c r="G4" s="1332"/>
      <c r="Q4" s="1333" t="s">
        <v>426</v>
      </c>
      <c r="R4" s="1334"/>
    </row>
    <row r="5" spans="1:18" s="1343" customFormat="1" ht="30" customHeight="1" thickBot="1">
      <c r="A5" s="1335" t="s">
        <v>427</v>
      </c>
      <c r="B5" s="1336"/>
      <c r="C5" s="1337"/>
      <c r="D5" s="1338"/>
      <c r="E5" s="1338"/>
      <c r="F5" s="1339"/>
      <c r="G5" s="1340" t="s">
        <v>428</v>
      </c>
      <c r="H5" s="1340"/>
      <c r="I5" s="1336"/>
      <c r="J5" s="1341"/>
      <c r="K5" s="1342" t="s">
        <v>429</v>
      </c>
      <c r="L5" s="1336"/>
      <c r="M5" s="1336"/>
      <c r="N5" s="1341"/>
      <c r="O5" s="1342" t="s">
        <v>430</v>
      </c>
      <c r="P5" s="1336"/>
      <c r="Q5" s="1336"/>
      <c r="R5" s="1341"/>
    </row>
    <row r="6" spans="1:18" s="1343" customFormat="1" ht="13.5" thickBot="1">
      <c r="A6" s="1344" t="s">
        <v>431</v>
      </c>
      <c r="B6" s="1345"/>
      <c r="C6" s="1344" t="s">
        <v>432</v>
      </c>
      <c r="D6" s="1345"/>
      <c r="E6" s="1345"/>
      <c r="F6" s="1346"/>
      <c r="G6" s="1347" t="s">
        <v>216</v>
      </c>
      <c r="H6" s="1348"/>
      <c r="I6" s="1349" t="s">
        <v>217</v>
      </c>
      <c r="J6" s="1350" t="s">
        <v>670</v>
      </c>
      <c r="K6" s="1347" t="s">
        <v>433</v>
      </c>
      <c r="L6" s="1348"/>
      <c r="M6" s="1349" t="s">
        <v>434</v>
      </c>
      <c r="N6" s="1350" t="s">
        <v>670</v>
      </c>
      <c r="O6" s="1347" t="s">
        <v>216</v>
      </c>
      <c r="P6" s="1348"/>
      <c r="Q6" s="1349" t="s">
        <v>217</v>
      </c>
      <c r="R6" s="1350" t="s">
        <v>670</v>
      </c>
    </row>
    <row r="7" spans="1:18" s="1343" customFormat="1" ht="13.5" thickBot="1">
      <c r="A7" s="1351" t="s">
        <v>435</v>
      </c>
      <c r="B7" s="1352"/>
      <c r="C7" s="1353"/>
      <c r="D7" s="1354"/>
      <c r="E7" s="1355"/>
      <c r="F7" s="1356"/>
      <c r="G7" s="1357" t="s">
        <v>678</v>
      </c>
      <c r="H7" s="1358" t="s">
        <v>679</v>
      </c>
      <c r="I7" s="1355"/>
      <c r="J7" s="1359" t="s">
        <v>681</v>
      </c>
      <c r="K7" s="1357" t="s">
        <v>678</v>
      </c>
      <c r="L7" s="1358" t="s">
        <v>679</v>
      </c>
      <c r="M7" s="1355"/>
      <c r="N7" s="1359" t="s">
        <v>681</v>
      </c>
      <c r="O7" s="1357" t="s">
        <v>678</v>
      </c>
      <c r="P7" s="1358" t="s">
        <v>679</v>
      </c>
      <c r="Q7" s="1355"/>
      <c r="R7" s="1359" t="s">
        <v>681</v>
      </c>
    </row>
    <row r="8" spans="1:18" s="1343" customFormat="1" ht="16.5" customHeight="1">
      <c r="A8" s="1344"/>
      <c r="B8" s="1345"/>
      <c r="C8" s="1360"/>
      <c r="D8" s="1361"/>
      <c r="E8" s="1362"/>
      <c r="F8" s="1363"/>
      <c r="G8" s="1364"/>
      <c r="H8" s="1364"/>
      <c r="I8" s="1362"/>
      <c r="J8" s="1365"/>
      <c r="K8" s="1366"/>
      <c r="L8" s="1364"/>
      <c r="M8" s="1362"/>
      <c r="N8" s="1367"/>
      <c r="O8" s="1366"/>
      <c r="P8" s="1364"/>
      <c r="Q8" s="1362"/>
      <c r="R8" s="1367"/>
    </row>
    <row r="9" spans="1:18" s="1343" customFormat="1" ht="15.75" customHeight="1">
      <c r="A9" s="1368">
        <v>134120</v>
      </c>
      <c r="B9" s="1345"/>
      <c r="C9" s="1369" t="s">
        <v>436</v>
      </c>
      <c r="D9" s="1361"/>
      <c r="E9" s="1362"/>
      <c r="F9" s="1363"/>
      <c r="G9" s="1370">
        <v>746350</v>
      </c>
      <c r="H9" s="1370">
        <v>771200</v>
      </c>
      <c r="I9" s="1371">
        <v>117875</v>
      </c>
      <c r="J9" s="1372">
        <v>0.16</v>
      </c>
      <c r="K9" s="1373">
        <v>30650</v>
      </c>
      <c r="L9" s="1370">
        <v>5800</v>
      </c>
      <c r="M9" s="1374">
        <v>14718</v>
      </c>
      <c r="N9" s="1372">
        <v>2.54</v>
      </c>
      <c r="O9" s="1375">
        <v>777000</v>
      </c>
      <c r="P9" s="1370">
        <v>777000</v>
      </c>
      <c r="Q9" s="1374">
        <f>SUM(M9,I9)</f>
        <v>132593</v>
      </c>
      <c r="R9" s="1376">
        <v>0.17</v>
      </c>
    </row>
    <row r="10" spans="1:18" s="1343" customFormat="1" ht="12.75">
      <c r="A10" s="1377"/>
      <c r="B10" s="1346"/>
      <c r="C10" s="1360"/>
      <c r="D10" s="1361"/>
      <c r="E10" s="1362"/>
      <c r="F10" s="1363"/>
      <c r="G10" s="1364"/>
      <c r="H10" s="1364"/>
      <c r="I10" s="1378"/>
      <c r="J10" s="1379"/>
      <c r="K10" s="1366"/>
      <c r="L10" s="1364"/>
      <c r="M10" s="1362"/>
      <c r="N10" s="1367"/>
      <c r="O10" s="1366"/>
      <c r="P10" s="1364"/>
      <c r="Q10" s="1362"/>
      <c r="R10" s="1367"/>
    </row>
    <row r="11" spans="1:18" s="1384" customFormat="1" ht="23.25" customHeight="1">
      <c r="A11" s="1743">
        <v>234010</v>
      </c>
      <c r="B11" s="1744"/>
      <c r="C11" s="1740" t="s">
        <v>437</v>
      </c>
      <c r="D11" s="1741"/>
      <c r="E11" s="1741"/>
      <c r="F11" s="1742"/>
      <c r="G11" s="1380">
        <v>9700</v>
      </c>
      <c r="H11" s="1380">
        <v>21957</v>
      </c>
      <c r="I11" s="1380">
        <v>20912</v>
      </c>
      <c r="J11" s="1381">
        <f>SUM(I11/H11)</f>
        <v>0.9524069772737623</v>
      </c>
      <c r="K11" s="1382">
        <v>36105</v>
      </c>
      <c r="L11" s="1380">
        <v>28269</v>
      </c>
      <c r="M11" s="1380">
        <v>28263</v>
      </c>
      <c r="N11" s="1383">
        <f>SUM(M11/L11)</f>
        <v>0.9997877533694153</v>
      </c>
      <c r="O11" s="1382">
        <v>45805</v>
      </c>
      <c r="P11" s="1380">
        <v>50226</v>
      </c>
      <c r="Q11" s="1380">
        <f>SUM(M11,I11)</f>
        <v>49175</v>
      </c>
      <c r="R11" s="1383">
        <f>SUM(Q11/P11)</f>
        <v>0.9790745828853582</v>
      </c>
    </row>
    <row r="12" spans="1:18" s="1384" customFormat="1" ht="15">
      <c r="A12" s="1385"/>
      <c r="B12" s="1386"/>
      <c r="C12" s="1387"/>
      <c r="D12" s="1388"/>
      <c r="E12" s="1388"/>
      <c r="F12" s="1389"/>
      <c r="G12" s="1380"/>
      <c r="H12" s="1380"/>
      <c r="I12" s="1380"/>
      <c r="J12" s="1381"/>
      <c r="K12" s="1382"/>
      <c r="L12" s="1380"/>
      <c r="M12" s="1380"/>
      <c r="N12" s="1383"/>
      <c r="O12" s="1382"/>
      <c r="P12" s="1380"/>
      <c r="Q12" s="1380"/>
      <c r="R12" s="1383"/>
    </row>
    <row r="13" spans="1:18" s="1384" customFormat="1" ht="18.75" customHeight="1">
      <c r="A13" s="1743">
        <v>234110</v>
      </c>
      <c r="B13" s="1744"/>
      <c r="C13" s="1740" t="s">
        <v>438</v>
      </c>
      <c r="D13" s="1745"/>
      <c r="E13" s="1745"/>
      <c r="F13" s="1742"/>
      <c r="G13" s="1380">
        <v>739310</v>
      </c>
      <c r="H13" s="1380">
        <v>1003466</v>
      </c>
      <c r="I13" s="1380">
        <v>487056</v>
      </c>
      <c r="J13" s="1381">
        <f>SUM(I13/H13)</f>
        <v>0.4853736947739136</v>
      </c>
      <c r="K13" s="1382">
        <v>249405</v>
      </c>
      <c r="L13" s="1380">
        <v>156092</v>
      </c>
      <c r="M13" s="1380">
        <v>152937</v>
      </c>
      <c r="N13" s="1383">
        <f>SUM(M13/L13)</f>
        <v>0.979787561181867</v>
      </c>
      <c r="O13" s="1382">
        <v>988715</v>
      </c>
      <c r="P13" s="1380">
        <v>1159558</v>
      </c>
      <c r="Q13" s="1380">
        <f>SUM(M13,I13)</f>
        <v>639993</v>
      </c>
      <c r="R13" s="1383">
        <f>SUM(Q13/P13)</f>
        <v>0.5519284072034344</v>
      </c>
    </row>
    <row r="14" spans="1:18" s="1384" customFormat="1" ht="15">
      <c r="A14" s="1385"/>
      <c r="B14" s="1386"/>
      <c r="C14" s="1387"/>
      <c r="D14" s="1388"/>
      <c r="E14" s="1388"/>
      <c r="F14" s="1389"/>
      <c r="G14" s="1380"/>
      <c r="H14" s="1380"/>
      <c r="I14" s="1380"/>
      <c r="J14" s="1381"/>
      <c r="K14" s="1382"/>
      <c r="L14" s="1380"/>
      <c r="M14" s="1380"/>
      <c r="N14" s="1383"/>
      <c r="O14" s="1382"/>
      <c r="P14" s="1380"/>
      <c r="Q14" s="1380"/>
      <c r="R14" s="1383"/>
    </row>
    <row r="15" spans="1:18" s="1384" customFormat="1" ht="18" customHeight="1">
      <c r="A15" s="1743">
        <v>234210</v>
      </c>
      <c r="B15" s="1752"/>
      <c r="C15" s="1387" t="s">
        <v>439</v>
      </c>
      <c r="D15" s="1388"/>
      <c r="E15" s="1388"/>
      <c r="F15" s="1389"/>
      <c r="G15" s="1380">
        <v>0</v>
      </c>
      <c r="H15" s="1380">
        <v>129266</v>
      </c>
      <c r="I15" s="1380">
        <v>67126</v>
      </c>
      <c r="J15" s="1381">
        <f>SUM(I15/H15)</f>
        <v>0.5192858137483948</v>
      </c>
      <c r="K15" s="1382">
        <v>0</v>
      </c>
      <c r="L15" s="1380">
        <v>44695</v>
      </c>
      <c r="M15" s="1380">
        <v>32299</v>
      </c>
      <c r="N15" s="1383">
        <f>SUM(M15/L15)</f>
        <v>0.7226535406645038</v>
      </c>
      <c r="O15" s="1382">
        <v>0</v>
      </c>
      <c r="P15" s="1380">
        <v>173961</v>
      </c>
      <c r="Q15" s="1380">
        <f>SUM(M15,I15)</f>
        <v>99425</v>
      </c>
      <c r="R15" s="1383">
        <f>SUM(Q15/P15)</f>
        <v>0.5715361489069389</v>
      </c>
    </row>
    <row r="16" spans="1:18" s="1384" customFormat="1" ht="15">
      <c r="A16" s="1385"/>
      <c r="B16" s="1386"/>
      <c r="C16" s="1387"/>
      <c r="D16" s="1388"/>
      <c r="E16" s="1388"/>
      <c r="F16" s="1389"/>
      <c r="G16" s="1380"/>
      <c r="H16" s="1380"/>
      <c r="I16" s="1380"/>
      <c r="J16" s="1381"/>
      <c r="K16" s="1382"/>
      <c r="L16" s="1380"/>
      <c r="M16" s="1380"/>
      <c r="N16" s="1383"/>
      <c r="O16" s="1382"/>
      <c r="P16" s="1380"/>
      <c r="Q16" s="1380"/>
      <c r="R16" s="1383"/>
    </row>
    <row r="17" spans="1:18" s="1384" customFormat="1" ht="15">
      <c r="A17" s="1743">
        <v>234310</v>
      </c>
      <c r="B17" s="1744"/>
      <c r="C17" s="1740" t="s">
        <v>440</v>
      </c>
      <c r="D17" s="1745"/>
      <c r="E17" s="1745"/>
      <c r="F17" s="1742"/>
      <c r="G17" s="1380">
        <v>111698</v>
      </c>
      <c r="H17" s="1380">
        <v>160611</v>
      </c>
      <c r="I17" s="1380">
        <v>197000</v>
      </c>
      <c r="J17" s="1381">
        <f>SUM(I17/H17)</f>
        <v>1.2265660508931517</v>
      </c>
      <c r="K17" s="1382">
        <v>84239</v>
      </c>
      <c r="L17" s="1380">
        <v>0</v>
      </c>
      <c r="M17" s="1380">
        <v>33480</v>
      </c>
      <c r="N17" s="1383">
        <v>1</v>
      </c>
      <c r="O17" s="1382">
        <v>195937</v>
      </c>
      <c r="P17" s="1380">
        <v>160611</v>
      </c>
      <c r="Q17" s="1380">
        <f>SUM(M17,I17)</f>
        <v>230480</v>
      </c>
      <c r="R17" s="1383">
        <f>SUM(Q17/P17)</f>
        <v>1.4350200173089016</v>
      </c>
    </row>
    <row r="18" spans="1:18" s="1384" customFormat="1" ht="15">
      <c r="A18" s="1385"/>
      <c r="B18" s="1386"/>
      <c r="C18" s="1387"/>
      <c r="D18" s="1388"/>
      <c r="E18" s="1388"/>
      <c r="F18" s="1389"/>
      <c r="G18" s="1380"/>
      <c r="H18" s="1380"/>
      <c r="I18" s="1380"/>
      <c r="J18" s="1381"/>
      <c r="K18" s="1382"/>
      <c r="L18" s="1380"/>
      <c r="M18" s="1380"/>
      <c r="N18" s="1383"/>
      <c r="O18" s="1382"/>
      <c r="P18" s="1380"/>
      <c r="Q18" s="1380"/>
      <c r="R18" s="1383"/>
    </row>
    <row r="19" spans="1:18" s="1384" customFormat="1" ht="20.25" customHeight="1">
      <c r="A19" s="1743">
        <v>234410</v>
      </c>
      <c r="B19" s="1752"/>
      <c r="C19" s="1387" t="s">
        <v>441</v>
      </c>
      <c r="D19" s="1388"/>
      <c r="E19" s="1388"/>
      <c r="F19" s="1389"/>
      <c r="G19" s="1380">
        <v>2500</v>
      </c>
      <c r="H19" s="1380">
        <v>62086</v>
      </c>
      <c r="I19" s="1380">
        <v>54374</v>
      </c>
      <c r="J19" s="1381">
        <f>SUM(I19/H19)</f>
        <v>0.8757852011725671</v>
      </c>
      <c r="K19" s="1382">
        <v>17670</v>
      </c>
      <c r="L19" s="1380">
        <v>182112</v>
      </c>
      <c r="M19" s="1380">
        <v>174810</v>
      </c>
      <c r="N19" s="1383">
        <f>SUM(M19/L19)</f>
        <v>0.959903795466526</v>
      </c>
      <c r="O19" s="1382">
        <v>20170</v>
      </c>
      <c r="P19" s="1380">
        <v>244198</v>
      </c>
      <c r="Q19" s="1380">
        <f>SUM(M19,I19)</f>
        <v>229184</v>
      </c>
      <c r="R19" s="1383">
        <f>SUM(Q19/P19)</f>
        <v>0.9385171049721946</v>
      </c>
    </row>
    <row r="20" spans="1:18" s="1384" customFormat="1" ht="18.75" customHeight="1">
      <c r="A20" s="1385"/>
      <c r="B20" s="1386"/>
      <c r="C20" s="1387"/>
      <c r="D20" s="1388"/>
      <c r="E20" s="1388"/>
      <c r="F20" s="1389"/>
      <c r="G20" s="1380"/>
      <c r="H20" s="1380"/>
      <c r="I20" s="1380"/>
      <c r="J20" s="1381"/>
      <c r="K20" s="1382"/>
      <c r="L20" s="1380"/>
      <c r="M20" s="1380"/>
      <c r="N20" s="1383"/>
      <c r="O20" s="1382"/>
      <c r="P20" s="1380"/>
      <c r="Q20" s="1380"/>
      <c r="R20" s="1383"/>
    </row>
    <row r="21" spans="1:18" s="1384" customFormat="1" ht="20.25" customHeight="1">
      <c r="A21" s="1743">
        <v>334010</v>
      </c>
      <c r="B21" s="1744"/>
      <c r="C21" s="1740" t="s">
        <v>442</v>
      </c>
      <c r="D21" s="1741"/>
      <c r="E21" s="1741"/>
      <c r="F21" s="1742"/>
      <c r="G21" s="1380">
        <v>81874</v>
      </c>
      <c r="H21" s="1380">
        <v>85130</v>
      </c>
      <c r="I21" s="1380">
        <v>85130</v>
      </c>
      <c r="J21" s="1381">
        <f>SUM(I21/H21)</f>
        <v>1</v>
      </c>
      <c r="K21" s="1382">
        <v>16500</v>
      </c>
      <c r="L21" s="1380">
        <v>13244</v>
      </c>
      <c r="M21" s="1380">
        <v>13228</v>
      </c>
      <c r="N21" s="1390"/>
      <c r="O21" s="1382">
        <v>98374</v>
      </c>
      <c r="P21" s="1380">
        <v>98374</v>
      </c>
      <c r="Q21" s="1380">
        <f>SUM(M21,I21)</f>
        <v>98358</v>
      </c>
      <c r="R21" s="1383">
        <f>SUM(Q21/P21)</f>
        <v>0.9998373553987843</v>
      </c>
    </row>
    <row r="22" spans="1:18" s="1384" customFormat="1" ht="15">
      <c r="A22" s="1385"/>
      <c r="B22" s="1386"/>
      <c r="C22" s="1387"/>
      <c r="D22" s="1388"/>
      <c r="E22" s="1388"/>
      <c r="F22" s="1389"/>
      <c r="G22" s="1380"/>
      <c r="H22" s="1380"/>
      <c r="I22" s="1380"/>
      <c r="J22" s="1381"/>
      <c r="K22" s="1382"/>
      <c r="L22" s="1380"/>
      <c r="M22" s="1380"/>
      <c r="N22" s="1383"/>
      <c r="O22" s="1382"/>
      <c r="P22" s="1380"/>
      <c r="Q22" s="1380"/>
      <c r="R22" s="1383"/>
    </row>
    <row r="23" spans="1:18" s="1384" customFormat="1" ht="18.75" customHeight="1">
      <c r="A23" s="1743">
        <v>334070</v>
      </c>
      <c r="B23" s="1744"/>
      <c r="C23" s="1740" t="s">
        <v>662</v>
      </c>
      <c r="D23" s="1745"/>
      <c r="E23" s="1745"/>
      <c r="F23" s="1742"/>
      <c r="G23" s="1380">
        <v>0</v>
      </c>
      <c r="H23" s="1380">
        <v>1933</v>
      </c>
      <c r="I23" s="1380">
        <v>1932</v>
      </c>
      <c r="J23" s="1381">
        <f>SUM(I23/H23)</f>
        <v>0.999482669425763</v>
      </c>
      <c r="K23" s="1382">
        <v>0</v>
      </c>
      <c r="L23" s="1380">
        <v>11181</v>
      </c>
      <c r="M23" s="1380">
        <v>11181</v>
      </c>
      <c r="N23" s="1383">
        <f>SUM(M23/L23)</f>
        <v>1</v>
      </c>
      <c r="O23" s="1382">
        <v>0</v>
      </c>
      <c r="P23" s="1380">
        <v>13114</v>
      </c>
      <c r="Q23" s="1380">
        <f>SUM(M23,I23)</f>
        <v>13113</v>
      </c>
      <c r="R23" s="1383">
        <f>SUM(Q23/P23)</f>
        <v>0.9999237456153729</v>
      </c>
    </row>
    <row r="24" spans="1:18" s="1384" customFormat="1" ht="15">
      <c r="A24" s="1385"/>
      <c r="B24" s="1386"/>
      <c r="C24" s="1387"/>
      <c r="D24" s="1388"/>
      <c r="E24" s="1388"/>
      <c r="F24" s="1389"/>
      <c r="G24" s="1380"/>
      <c r="H24" s="1380"/>
      <c r="I24" s="1380"/>
      <c r="J24" s="1381"/>
      <c r="K24" s="1382"/>
      <c r="L24" s="1380"/>
      <c r="M24" s="1380"/>
      <c r="N24" s="1383"/>
      <c r="O24" s="1382"/>
      <c r="P24" s="1380"/>
      <c r="Q24" s="1380"/>
      <c r="R24" s="1383"/>
    </row>
    <row r="25" spans="1:18" s="1384" customFormat="1" ht="21" customHeight="1">
      <c r="A25" s="1743">
        <v>334110</v>
      </c>
      <c r="B25" s="1744"/>
      <c r="C25" s="1740" t="s">
        <v>443</v>
      </c>
      <c r="D25" s="1745"/>
      <c r="E25" s="1745"/>
      <c r="F25" s="1742"/>
      <c r="G25" s="1380">
        <v>0</v>
      </c>
      <c r="H25" s="1380">
        <v>0</v>
      </c>
      <c r="I25" s="1380">
        <v>17769</v>
      </c>
      <c r="J25" s="1381"/>
      <c r="K25" s="1382">
        <v>0</v>
      </c>
      <c r="L25" s="1380">
        <v>0</v>
      </c>
      <c r="M25" s="1380">
        <v>0</v>
      </c>
      <c r="N25" s="1383">
        <v>0</v>
      </c>
      <c r="O25" s="1382">
        <v>0</v>
      </c>
      <c r="P25" s="1380">
        <v>0</v>
      </c>
      <c r="Q25" s="1380">
        <v>17769</v>
      </c>
      <c r="R25" s="1383"/>
    </row>
    <row r="26" spans="1:18" s="1384" customFormat="1" ht="15">
      <c r="A26" s="1385"/>
      <c r="B26" s="1386"/>
      <c r="C26" s="1387"/>
      <c r="D26" s="1388"/>
      <c r="E26" s="1388"/>
      <c r="F26" s="1389"/>
      <c r="G26" s="1380"/>
      <c r="H26" s="1380"/>
      <c r="I26" s="1380"/>
      <c r="J26" s="1381"/>
      <c r="K26" s="1382"/>
      <c r="L26" s="1380"/>
      <c r="M26" s="1380"/>
      <c r="N26" s="1383"/>
      <c r="O26" s="1382"/>
      <c r="P26" s="1380"/>
      <c r="Q26" s="1380"/>
      <c r="R26" s="1383"/>
    </row>
    <row r="27" spans="1:18" s="1384" customFormat="1" ht="15">
      <c r="A27" s="1743"/>
      <c r="B27" s="1744"/>
      <c r="C27" s="1740"/>
      <c r="D27" s="1745"/>
      <c r="E27" s="1745"/>
      <c r="F27" s="1742"/>
      <c r="G27" s="1380"/>
      <c r="H27" s="1380"/>
      <c r="I27" s="1380"/>
      <c r="J27" s="1381"/>
      <c r="K27" s="1382"/>
      <c r="L27" s="1380"/>
      <c r="M27" s="1380"/>
      <c r="N27" s="1383"/>
      <c r="O27" s="1382"/>
      <c r="P27" s="1380"/>
      <c r="Q27" s="1380"/>
      <c r="R27" s="1383"/>
    </row>
    <row r="28" spans="1:18" s="1384" customFormat="1" ht="15">
      <c r="A28" s="1385"/>
      <c r="B28" s="1386"/>
      <c r="C28" s="1387"/>
      <c r="D28" s="1388"/>
      <c r="E28" s="1388"/>
      <c r="F28" s="1389"/>
      <c r="G28" s="1380"/>
      <c r="H28" s="1380"/>
      <c r="I28" s="1380"/>
      <c r="J28" s="1381"/>
      <c r="K28" s="1382"/>
      <c r="L28" s="1380"/>
      <c r="M28" s="1380"/>
      <c r="N28" s="1383"/>
      <c r="O28" s="1382"/>
      <c r="P28" s="1380"/>
      <c r="Q28" s="1380"/>
      <c r="R28" s="1383"/>
    </row>
    <row r="29" spans="1:18" s="1384" customFormat="1" ht="15.75">
      <c r="A29" s="1385"/>
      <c r="B29" s="1391"/>
      <c r="C29" s="1392"/>
      <c r="D29" s="1388"/>
      <c r="E29" s="1388"/>
      <c r="F29" s="1389"/>
      <c r="G29" s="1380"/>
      <c r="H29" s="1380"/>
      <c r="I29" s="1393"/>
      <c r="J29" s="1381"/>
      <c r="K29" s="1382"/>
      <c r="L29" s="1380"/>
      <c r="M29" s="1393"/>
      <c r="N29" s="1383"/>
      <c r="O29" s="1382"/>
      <c r="P29" s="1380"/>
      <c r="Q29" s="1393"/>
      <c r="R29" s="1383"/>
    </row>
    <row r="30" spans="1:18" s="1384" customFormat="1" ht="15">
      <c r="A30" s="1747"/>
      <c r="B30" s="1748"/>
      <c r="C30" s="1394"/>
      <c r="D30" s="1388"/>
      <c r="E30" s="1388"/>
      <c r="F30" s="1389"/>
      <c r="G30" s="1380"/>
      <c r="H30" s="1395"/>
      <c r="I30" s="1380"/>
      <c r="J30" s="1381"/>
      <c r="K30" s="1382"/>
      <c r="L30" s="1395"/>
      <c r="M30" s="1380"/>
      <c r="N30" s="1383"/>
      <c r="O30" s="1382"/>
      <c r="P30" s="1395"/>
      <c r="Q30" s="1380"/>
      <c r="R30" s="1383"/>
    </row>
    <row r="31" spans="1:18" s="1384" customFormat="1" ht="15">
      <c r="A31" s="1387"/>
      <c r="B31" s="1386"/>
      <c r="C31" s="1396"/>
      <c r="D31" s="1388"/>
      <c r="E31" s="1388"/>
      <c r="F31" s="1389"/>
      <c r="G31" s="1380"/>
      <c r="H31" s="1380"/>
      <c r="I31" s="1380"/>
      <c r="J31" s="1381"/>
      <c r="K31" s="1382"/>
      <c r="L31" s="1380"/>
      <c r="M31" s="1380"/>
      <c r="N31" s="1383"/>
      <c r="O31" s="1382"/>
      <c r="P31" s="1380"/>
      <c r="Q31" s="1380"/>
      <c r="R31" s="1383"/>
    </row>
    <row r="32" spans="1:18" s="1384" customFormat="1" ht="15">
      <c r="A32" s="1747"/>
      <c r="B32" s="1748"/>
      <c r="C32" s="1396"/>
      <c r="D32" s="1388"/>
      <c r="E32" s="1388"/>
      <c r="F32" s="1389"/>
      <c r="G32" s="1380"/>
      <c r="H32" s="1395"/>
      <c r="I32" s="1380"/>
      <c r="J32" s="1381"/>
      <c r="K32" s="1382"/>
      <c r="L32" s="1395"/>
      <c r="M32" s="1380"/>
      <c r="N32" s="1383"/>
      <c r="O32" s="1382"/>
      <c r="P32" s="1395"/>
      <c r="Q32" s="1380"/>
      <c r="R32" s="1383"/>
    </row>
    <row r="33" spans="1:18" s="1384" customFormat="1" ht="15">
      <c r="A33" s="1385"/>
      <c r="B33" s="1386"/>
      <c r="C33" s="1387"/>
      <c r="D33" s="1388"/>
      <c r="E33" s="1388"/>
      <c r="F33" s="1389"/>
      <c r="G33" s="1380"/>
      <c r="H33" s="1380"/>
      <c r="I33" s="1380"/>
      <c r="J33" s="1381"/>
      <c r="K33" s="1382"/>
      <c r="L33" s="1380"/>
      <c r="M33" s="1380"/>
      <c r="N33" s="1383"/>
      <c r="O33" s="1382"/>
      <c r="P33" s="1380"/>
      <c r="Q33" s="1380"/>
      <c r="R33" s="1383"/>
    </row>
    <row r="34" spans="1:18" s="1384" customFormat="1" ht="15">
      <c r="A34" s="1747"/>
      <c r="B34" s="1748"/>
      <c r="C34" s="1394"/>
      <c r="D34" s="1388"/>
      <c r="E34" s="1388"/>
      <c r="F34" s="1389"/>
      <c r="G34" s="1380"/>
      <c r="H34" s="1395"/>
      <c r="I34" s="1380"/>
      <c r="J34" s="1381"/>
      <c r="K34" s="1382"/>
      <c r="L34" s="1395"/>
      <c r="M34" s="1380"/>
      <c r="N34" s="1383"/>
      <c r="O34" s="1382"/>
      <c r="P34" s="1395"/>
      <c r="Q34" s="1380"/>
      <c r="R34" s="1383"/>
    </row>
    <row r="35" spans="1:18" s="1384" customFormat="1" ht="15">
      <c r="A35" s="1385"/>
      <c r="B35" s="1386"/>
      <c r="C35" s="1387"/>
      <c r="D35" s="1388"/>
      <c r="E35" s="1388"/>
      <c r="F35" s="1389"/>
      <c r="G35" s="1380"/>
      <c r="H35" s="1380"/>
      <c r="I35" s="1380"/>
      <c r="J35" s="1381"/>
      <c r="K35" s="1382"/>
      <c r="L35" s="1380"/>
      <c r="M35" s="1380"/>
      <c r="N35" s="1383"/>
      <c r="O35" s="1382"/>
      <c r="P35" s="1380"/>
      <c r="Q35" s="1380"/>
      <c r="R35" s="1383"/>
    </row>
    <row r="36" spans="1:18" s="1384" customFormat="1" ht="15">
      <c r="A36" s="1747"/>
      <c r="B36" s="1748"/>
      <c r="C36" s="1394"/>
      <c r="D36" s="1388"/>
      <c r="E36" s="1388"/>
      <c r="F36" s="1389"/>
      <c r="G36" s="1380"/>
      <c r="H36" s="1395"/>
      <c r="I36" s="1380"/>
      <c r="J36" s="1381"/>
      <c r="K36" s="1382"/>
      <c r="L36" s="1395"/>
      <c r="M36" s="1380"/>
      <c r="N36" s="1383"/>
      <c r="O36" s="1382"/>
      <c r="P36" s="1395"/>
      <c r="Q36" s="1380"/>
      <c r="R36" s="1383"/>
    </row>
    <row r="37" spans="1:18" s="1384" customFormat="1" ht="15">
      <c r="A37" s="1385"/>
      <c r="B37" s="1386"/>
      <c r="C37" s="1387"/>
      <c r="D37" s="1388"/>
      <c r="E37" s="1388"/>
      <c r="F37" s="1389"/>
      <c r="G37" s="1380"/>
      <c r="H37" s="1397"/>
      <c r="I37" s="1380"/>
      <c r="J37" s="1381"/>
      <c r="K37" s="1382"/>
      <c r="L37" s="1380"/>
      <c r="M37" s="1380"/>
      <c r="N37" s="1383"/>
      <c r="O37" s="1382"/>
      <c r="P37" s="1380"/>
      <c r="Q37" s="1380" t="s">
        <v>444</v>
      </c>
      <c r="R37" s="1383"/>
    </row>
    <row r="38" spans="1:18" s="1384" customFormat="1" ht="15">
      <c r="A38" s="1385"/>
      <c r="B38" s="1386"/>
      <c r="C38" s="1387"/>
      <c r="D38" s="1388"/>
      <c r="E38" s="1388"/>
      <c r="F38" s="1389"/>
      <c r="G38" s="1380"/>
      <c r="H38" s="1380"/>
      <c r="I38" s="1380"/>
      <c r="J38" s="1381"/>
      <c r="K38" s="1382"/>
      <c r="L38" s="1380"/>
      <c r="M38" s="1380"/>
      <c r="N38" s="1383"/>
      <c r="O38" s="1382"/>
      <c r="P38" s="1380"/>
      <c r="Q38" s="1380"/>
      <c r="R38" s="1383"/>
    </row>
    <row r="39" spans="1:28" s="1384" customFormat="1" ht="15.75" thickBot="1">
      <c r="A39" s="1385"/>
      <c r="B39" s="1386"/>
      <c r="C39" s="1387"/>
      <c r="D39" s="1388"/>
      <c r="E39" s="1388"/>
      <c r="F39" s="1389"/>
      <c r="G39" s="1380"/>
      <c r="H39" s="1380"/>
      <c r="I39" s="1380"/>
      <c r="J39" s="1381"/>
      <c r="K39" s="1382"/>
      <c r="L39" s="1380"/>
      <c r="M39" s="1380"/>
      <c r="N39" s="1383"/>
      <c r="O39" s="1382"/>
      <c r="P39" s="1380"/>
      <c r="Q39" s="1380"/>
      <c r="R39" s="1383"/>
      <c r="AB39" s="1398"/>
    </row>
    <row r="40" spans="1:32" s="1409" customFormat="1" ht="27" customHeight="1" thickBot="1">
      <c r="A40" s="1399" t="s">
        <v>445</v>
      </c>
      <c r="B40" s="1400"/>
      <c r="C40" s="1401"/>
      <c r="D40" s="1402"/>
      <c r="E40" s="1402"/>
      <c r="F40" s="1403"/>
      <c r="G40" s="1404">
        <f>SUM(G9:G36)</f>
        <v>1691432</v>
      </c>
      <c r="H40" s="1404">
        <f>SUM(H9:H25)</f>
        <v>2235649</v>
      </c>
      <c r="I40" s="1405">
        <f>SUM(I9:I39)</f>
        <v>1049174</v>
      </c>
      <c r="J40" s="1406">
        <f>SUM(I40/H40)</f>
        <v>0.46929280938107903</v>
      </c>
      <c r="K40" s="1407">
        <f>SUM(K9:K38)</f>
        <v>434569</v>
      </c>
      <c r="L40" s="1404">
        <f>SUM(L9:L37)</f>
        <v>441393</v>
      </c>
      <c r="M40" s="1405">
        <f>SUM(M9:M39)</f>
        <v>460916</v>
      </c>
      <c r="N40" s="1408">
        <f>SUM(M40/L40)</f>
        <v>1.0442304250407233</v>
      </c>
      <c r="O40" s="1407">
        <f>SUM(O9:O39)</f>
        <v>2126001</v>
      </c>
      <c r="P40" s="1404">
        <f>SUM(P9:P33)</f>
        <v>2677042</v>
      </c>
      <c r="Q40" s="1405">
        <f>SUM(Q9:Q39)</f>
        <v>1510090</v>
      </c>
      <c r="R40" s="1408">
        <f>SUM(Q40/P40)</f>
        <v>0.5640890206429335</v>
      </c>
      <c r="S40" s="1398"/>
      <c r="T40" s="1398"/>
      <c r="U40" s="1398"/>
      <c r="V40" s="1398"/>
      <c r="W40" s="1398"/>
      <c r="X40" s="1398"/>
      <c r="Y40" s="1398"/>
      <c r="Z40" s="1398"/>
      <c r="AA40" s="1398"/>
      <c r="AB40" s="1398"/>
      <c r="AC40" s="1398"/>
      <c r="AD40" s="1398"/>
      <c r="AE40" s="1398"/>
      <c r="AF40" s="1398"/>
    </row>
    <row r="41" spans="1:18" s="1384" customFormat="1" ht="15.75">
      <c r="A41" s="1410"/>
      <c r="B41" s="1386"/>
      <c r="C41" s="1388"/>
      <c r="D41" s="1388"/>
      <c r="E41" s="1388"/>
      <c r="F41" s="1388"/>
      <c r="G41" s="1388"/>
      <c r="H41" s="1388"/>
      <c r="I41" s="1388"/>
      <c r="J41" s="1388"/>
      <c r="K41" s="1388"/>
      <c r="L41" s="1388"/>
      <c r="M41" s="1388"/>
      <c r="N41" s="1388"/>
      <c r="O41" s="1388"/>
      <c r="P41" s="1388"/>
      <c r="Q41" s="1411"/>
      <c r="R41" s="1388"/>
    </row>
    <row r="42" spans="1:18" s="1384" customFormat="1" ht="18.75" customHeight="1">
      <c r="A42" s="1749" t="s">
        <v>446</v>
      </c>
      <c r="B42" s="1750"/>
      <c r="C42" s="1750"/>
      <c r="D42" s="1750"/>
      <c r="E42" s="1750"/>
      <c r="F42" s="1750"/>
      <c r="G42" s="1750"/>
      <c r="H42" s="1750"/>
      <c r="I42" s="1750"/>
      <c r="J42" s="1750"/>
      <c r="K42" s="1750"/>
      <c r="L42" s="1750"/>
      <c r="M42" s="1750"/>
      <c r="N42" s="1750"/>
      <c r="O42" s="1750"/>
      <c r="P42" s="1750"/>
      <c r="Q42" s="1750"/>
      <c r="R42" s="1750"/>
    </row>
    <row r="43" spans="1:18" s="1384" customFormat="1" ht="19.5" customHeight="1">
      <c r="A43" s="1410"/>
      <c r="B43" s="1746"/>
      <c r="C43" s="1745"/>
      <c r="D43" s="1745"/>
      <c r="E43" s="1745"/>
      <c r="F43" s="1745"/>
      <c r="G43" s="1745"/>
      <c r="H43" s="1745"/>
      <c r="I43" s="1745"/>
      <c r="J43" s="1745"/>
      <c r="K43" s="1745"/>
      <c r="L43" s="1745"/>
      <c r="M43" s="1745"/>
      <c r="N43" s="1745"/>
      <c r="O43" s="1745"/>
      <c r="P43" s="1745"/>
      <c r="Q43" s="1745"/>
      <c r="R43" s="1745"/>
    </row>
    <row r="44" spans="1:18" s="1384" customFormat="1" ht="19.5" customHeight="1">
      <c r="A44" s="1412" t="s">
        <v>447</v>
      </c>
      <c r="B44" s="1413"/>
      <c r="C44" s="1326"/>
      <c r="D44" s="1326"/>
      <c r="E44" s="1326"/>
      <c r="F44" s="1326"/>
      <c r="G44" s="1326"/>
      <c r="H44" s="1326"/>
      <c r="I44" s="1326"/>
      <c r="J44" s="1326"/>
      <c r="K44" s="1326"/>
      <c r="L44" s="1326"/>
      <c r="M44" s="1326"/>
      <c r="N44" s="1326"/>
      <c r="O44" s="1414"/>
      <c r="P44" s="1326"/>
      <c r="Q44" s="1326"/>
      <c r="R44" s="1326"/>
    </row>
    <row r="45" spans="1:7" s="1384" customFormat="1" ht="15">
      <c r="A45" s="1384" t="s">
        <v>448</v>
      </c>
      <c r="G45" s="1384" t="s">
        <v>449</v>
      </c>
    </row>
    <row r="46" spans="1:7" s="1384" customFormat="1" ht="15">
      <c r="A46" s="1384" t="s">
        <v>206</v>
      </c>
      <c r="G46" s="1384" t="s">
        <v>206</v>
      </c>
    </row>
    <row r="47" s="1384" customFormat="1" ht="15"/>
    <row r="48" s="1384" customFormat="1" ht="15"/>
    <row r="49" s="1384" customFormat="1" ht="15"/>
    <row r="50" s="1384" customFormat="1" ht="15"/>
    <row r="51" s="1384" customFormat="1" ht="15"/>
    <row r="52" s="1384" customFormat="1" ht="15"/>
    <row r="53" s="1384" customFormat="1" ht="15"/>
    <row r="54" s="1384" customFormat="1" ht="15"/>
    <row r="55" s="1384" customFormat="1" ht="15"/>
    <row r="56" s="1384" customFormat="1" ht="15"/>
    <row r="57" s="1384" customFormat="1" ht="15"/>
    <row r="58" s="1384" customFormat="1" ht="15"/>
    <row r="59" s="1384" customFormat="1" ht="15"/>
    <row r="60" s="1384" customFormat="1" ht="15"/>
  </sheetData>
  <mergeCells count="23">
    <mergeCell ref="A3:B3"/>
    <mergeCell ref="A11:B11"/>
    <mergeCell ref="A23:B23"/>
    <mergeCell ref="A15:B15"/>
    <mergeCell ref="A19:B19"/>
    <mergeCell ref="C21:F21"/>
    <mergeCell ref="A21:B21"/>
    <mergeCell ref="C23:F23"/>
    <mergeCell ref="A42:R42"/>
    <mergeCell ref="A34:B34"/>
    <mergeCell ref="B43:R43"/>
    <mergeCell ref="C27:F27"/>
    <mergeCell ref="C25:F25"/>
    <mergeCell ref="A25:B25"/>
    <mergeCell ref="A27:B27"/>
    <mergeCell ref="A32:B32"/>
    <mergeCell ref="A30:B30"/>
    <mergeCell ref="A36:B36"/>
    <mergeCell ref="C11:F11"/>
    <mergeCell ref="A13:B13"/>
    <mergeCell ref="C13:F13"/>
    <mergeCell ref="A17:B17"/>
    <mergeCell ref="C17:F17"/>
  </mergeCells>
  <printOptions/>
  <pageMargins left="0.8267716535433072" right="0.7874015748031497" top="1.299212598425197" bottom="0.984251968503937" header="0.5118110236220472" footer="0.5118110236220472"/>
  <pageSetup fitToHeight="1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2:P40"/>
  <sheetViews>
    <sheetView workbookViewId="0" topLeftCell="A4">
      <selection activeCell="A11" sqref="A11:A13"/>
    </sheetView>
  </sheetViews>
  <sheetFormatPr defaultColWidth="9.140625" defaultRowHeight="12.75"/>
  <cols>
    <col min="1" max="1" width="60.57421875" style="1417" customWidth="1"/>
    <col min="2" max="2" width="18.7109375" style="1417" customWidth="1"/>
    <col min="3" max="3" width="16.8515625" style="1417" customWidth="1"/>
    <col min="4" max="4" width="15.28125" style="1417" customWidth="1"/>
    <col min="5" max="5" width="15.7109375" style="1417" customWidth="1"/>
    <col min="6" max="7" width="14.00390625" style="1417" customWidth="1"/>
    <col min="8" max="8" width="11.8515625" style="1417" customWidth="1"/>
    <col min="9" max="9" width="16.00390625" style="1417" customWidth="1"/>
    <col min="10" max="10" width="24.140625" style="1417" customWidth="1"/>
    <col min="11" max="11" width="18.140625" style="1417" customWidth="1"/>
    <col min="12" max="12" width="10.28125" style="1417" bestFit="1" customWidth="1"/>
    <col min="13" max="13" width="9.140625" style="1417" customWidth="1"/>
    <col min="14" max="14" width="14.57421875" style="1417" bestFit="1" customWidth="1"/>
    <col min="15" max="16384" width="9.140625" style="1417" customWidth="1"/>
  </cols>
  <sheetData>
    <row r="2" spans="1:9" ht="12.75">
      <c r="A2" s="1415"/>
      <c r="B2" s="1416"/>
      <c r="C2" s="1416"/>
      <c r="D2" s="1416"/>
      <c r="E2" s="1416"/>
      <c r="F2" s="1416"/>
      <c r="G2" s="1416"/>
      <c r="H2" s="1416"/>
      <c r="I2" s="1416"/>
    </row>
    <row r="3" spans="1:9" ht="12.75">
      <c r="A3" s="1416"/>
      <c r="B3" s="1416"/>
      <c r="C3" s="1416"/>
      <c r="D3" s="1416"/>
      <c r="E3" s="1416"/>
      <c r="F3" s="1416"/>
      <c r="G3" s="1416"/>
      <c r="H3" s="1416"/>
      <c r="I3" s="1418" t="s">
        <v>452</v>
      </c>
    </row>
    <row r="4" spans="1:9" ht="12.75">
      <c r="A4" s="1416"/>
      <c r="B4" s="1416"/>
      <c r="C4" s="1416"/>
      <c r="D4" s="1416"/>
      <c r="E4" s="1416"/>
      <c r="F4" s="1416"/>
      <c r="G4" s="1416"/>
      <c r="H4" s="1416"/>
      <c r="I4" s="1419"/>
    </row>
    <row r="5" spans="1:9" ht="15">
      <c r="A5" s="1753" t="s">
        <v>453</v>
      </c>
      <c r="B5" s="1753"/>
      <c r="C5" s="1753"/>
      <c r="D5" s="1753"/>
      <c r="E5" s="1753"/>
      <c r="F5" s="1753"/>
      <c r="G5" s="1753"/>
      <c r="H5" s="1753"/>
      <c r="I5" s="1753"/>
    </row>
    <row r="6" spans="1:9" ht="12.75">
      <c r="A6" s="1415"/>
      <c r="B6" s="1416"/>
      <c r="C6" s="1416"/>
      <c r="D6" s="1416"/>
      <c r="E6" s="1416"/>
      <c r="F6" s="1416"/>
      <c r="G6" s="1416"/>
      <c r="H6" s="1416"/>
      <c r="I6" s="1416"/>
    </row>
    <row r="7" spans="1:9" ht="15">
      <c r="A7" s="1753" t="s">
        <v>454</v>
      </c>
      <c r="B7" s="1753"/>
      <c r="C7" s="1753"/>
      <c r="D7" s="1753"/>
      <c r="E7" s="1753"/>
      <c r="F7" s="1753"/>
      <c r="G7" s="1753"/>
      <c r="H7" s="1753"/>
      <c r="I7" s="1753"/>
    </row>
    <row r="8" spans="1:9" ht="12.75">
      <c r="A8" s="1416"/>
      <c r="B8" s="1416"/>
      <c r="C8" s="1416"/>
      <c r="D8" s="1416"/>
      <c r="E8" s="1416"/>
      <c r="F8" s="1416"/>
      <c r="G8" s="1416"/>
      <c r="H8" s="1416"/>
      <c r="I8" s="1416"/>
    </row>
    <row r="9" spans="1:9" ht="12.75">
      <c r="A9" s="1416"/>
      <c r="B9" s="1416"/>
      <c r="C9" s="1416"/>
      <c r="D9" s="1416"/>
      <c r="E9" s="1416"/>
      <c r="F9" s="1416"/>
      <c r="G9" s="1416"/>
      <c r="H9" s="1416"/>
      <c r="I9" s="1416"/>
    </row>
    <row r="10" spans="1:9" ht="13.5" thickBot="1">
      <c r="A10" s="1416"/>
      <c r="B10" s="1416"/>
      <c r="C10" s="1416"/>
      <c r="D10" s="1416"/>
      <c r="E10" s="1416"/>
      <c r="F10" s="1416"/>
      <c r="G10" s="1416"/>
      <c r="H10" s="1416"/>
      <c r="I10" s="1420" t="s">
        <v>668</v>
      </c>
    </row>
    <row r="11" spans="1:9" ht="12.75">
      <c r="A11" s="1759" t="s">
        <v>455</v>
      </c>
      <c r="B11" s="1756" t="s">
        <v>456</v>
      </c>
      <c r="C11" s="1754" t="s">
        <v>457</v>
      </c>
      <c r="D11" s="1755"/>
      <c r="E11" s="1755"/>
      <c r="F11" s="1756"/>
      <c r="G11" s="1763" t="s">
        <v>458</v>
      </c>
      <c r="H11" s="1421"/>
      <c r="I11" s="1757" t="s">
        <v>459</v>
      </c>
    </row>
    <row r="12" spans="1:9" ht="104.25" customHeight="1">
      <c r="A12" s="1760"/>
      <c r="B12" s="1762"/>
      <c r="C12" s="1422" t="s">
        <v>460</v>
      </c>
      <c r="D12" s="1422" t="s">
        <v>461</v>
      </c>
      <c r="E12" s="1422" t="s">
        <v>462</v>
      </c>
      <c r="F12" s="1422" t="s">
        <v>463</v>
      </c>
      <c r="G12" s="1764"/>
      <c r="H12" s="1423" t="s">
        <v>464</v>
      </c>
      <c r="I12" s="1758"/>
    </row>
    <row r="13" spans="1:16" ht="13.5" thickBot="1">
      <c r="A13" s="1761"/>
      <c r="B13" s="1426">
        <v>1</v>
      </c>
      <c r="C13" s="1427">
        <v>2</v>
      </c>
      <c r="D13" s="1427">
        <v>3</v>
      </c>
      <c r="E13" s="1427">
        <v>4</v>
      </c>
      <c r="F13" s="1427">
        <v>5</v>
      </c>
      <c r="G13" s="1427">
        <v>6</v>
      </c>
      <c r="H13" s="1428">
        <v>7</v>
      </c>
      <c r="I13" s="1429">
        <v>8</v>
      </c>
      <c r="J13" s="1430"/>
      <c r="L13" s="1430"/>
      <c r="M13" s="1430"/>
      <c r="N13" s="1430"/>
      <c r="O13" s="1430"/>
      <c r="P13" s="1430"/>
    </row>
    <row r="14" spans="1:16" ht="15.75">
      <c r="A14" s="1431" t="s">
        <v>465</v>
      </c>
      <c r="B14" s="1432">
        <f>B15+B16+B17</f>
        <v>875042.9600000001</v>
      </c>
      <c r="C14" s="1433">
        <f>C15+C16+C17</f>
        <v>40005.09</v>
      </c>
      <c r="D14" s="1434">
        <f>D15+D16+D17</f>
        <v>291551.41000000003</v>
      </c>
      <c r="E14" s="1435">
        <f>E15+E16+E17</f>
        <v>291487.4</v>
      </c>
      <c r="F14" s="1436">
        <f>D14-E14</f>
        <v>64.01000000000931</v>
      </c>
      <c r="G14" s="1437">
        <v>0</v>
      </c>
      <c r="H14" s="1438">
        <f>H15+H16+H17</f>
        <v>705.82</v>
      </c>
      <c r="I14" s="1439">
        <f aca="true" t="shared" si="0" ref="I14:I19">B14-C14-D14+G14+H14</f>
        <v>544192.28</v>
      </c>
      <c r="J14" s="1440"/>
      <c r="K14" s="1441"/>
      <c r="L14" s="1430"/>
      <c r="M14" s="1430"/>
      <c r="N14" s="1430"/>
      <c r="O14" s="1430"/>
      <c r="P14" s="1430"/>
    </row>
    <row r="15" spans="1:16" ht="15.75">
      <c r="A15" s="1442" t="s">
        <v>466</v>
      </c>
      <c r="B15" s="1443">
        <v>728980.43</v>
      </c>
      <c r="C15" s="1444">
        <v>26871.64</v>
      </c>
      <c r="D15" s="1445">
        <v>191157.93</v>
      </c>
      <c r="E15" s="1446">
        <v>191157.25</v>
      </c>
      <c r="F15" s="1436">
        <f>D15-E15</f>
        <v>0.6799999999930151</v>
      </c>
      <c r="G15" s="1447">
        <v>0</v>
      </c>
      <c r="H15" s="1438">
        <v>0</v>
      </c>
      <c r="I15" s="1439">
        <f t="shared" si="0"/>
        <v>510950.86000000004</v>
      </c>
      <c r="J15" s="1440"/>
      <c r="K15" s="1441"/>
      <c r="L15" s="1430"/>
      <c r="M15" s="1430"/>
      <c r="N15" s="1430"/>
      <c r="O15" s="1430"/>
      <c r="P15" s="1430"/>
    </row>
    <row r="16" spans="1:16" ht="15.75">
      <c r="A16" s="1442" t="s">
        <v>467</v>
      </c>
      <c r="B16" s="1443">
        <v>145634.88</v>
      </c>
      <c r="C16" s="1444">
        <v>13133.45</v>
      </c>
      <c r="D16" s="1445">
        <v>99578.83</v>
      </c>
      <c r="E16" s="1446">
        <v>99518.5</v>
      </c>
      <c r="F16" s="1436">
        <f>D16-E16</f>
        <v>60.330000000001746</v>
      </c>
      <c r="G16" s="1447">
        <v>0</v>
      </c>
      <c r="H16" s="1438">
        <v>0</v>
      </c>
      <c r="I16" s="1439">
        <f t="shared" si="0"/>
        <v>32922.59999999999</v>
      </c>
      <c r="J16" s="1440"/>
      <c r="K16" s="1441"/>
      <c r="L16" s="1430"/>
      <c r="M16" s="1430"/>
      <c r="N16" s="1430"/>
      <c r="O16" s="1430"/>
      <c r="P16" s="1430"/>
    </row>
    <row r="17" spans="1:16" ht="15.75">
      <c r="A17" s="1448" t="s">
        <v>468</v>
      </c>
      <c r="B17" s="1449">
        <v>427.65</v>
      </c>
      <c r="C17" s="1450">
        <v>0</v>
      </c>
      <c r="D17" s="1450">
        <v>814.65</v>
      </c>
      <c r="E17" s="1451">
        <v>811.65</v>
      </c>
      <c r="F17" s="1452">
        <f>D17-E17</f>
        <v>3</v>
      </c>
      <c r="G17" s="1453">
        <v>0</v>
      </c>
      <c r="H17" s="1453">
        <v>705.82</v>
      </c>
      <c r="I17" s="1454">
        <f t="shared" si="0"/>
        <v>318.82000000000005</v>
      </c>
      <c r="J17" s="1440"/>
      <c r="K17" s="1441"/>
      <c r="L17" s="1430"/>
      <c r="M17" s="1430"/>
      <c r="N17" s="1430"/>
      <c r="O17" s="1430"/>
      <c r="P17" s="1430"/>
    </row>
    <row r="18" spans="1:16" ht="15.75">
      <c r="A18" s="1455" t="s">
        <v>469</v>
      </c>
      <c r="B18" s="1443"/>
      <c r="C18" s="1444"/>
      <c r="D18" s="1445"/>
      <c r="E18" s="1446"/>
      <c r="F18" s="1436"/>
      <c r="G18" s="1447"/>
      <c r="H18" s="1438"/>
      <c r="I18" s="1439">
        <f t="shared" si="0"/>
        <v>0</v>
      </c>
      <c r="J18" s="1440"/>
      <c r="K18" s="1441"/>
      <c r="L18" s="1430"/>
      <c r="M18" s="1430"/>
      <c r="N18" s="1430"/>
      <c r="O18" s="1430"/>
      <c r="P18" s="1430"/>
    </row>
    <row r="19" spans="1:16" ht="25.5">
      <c r="A19" s="1456" t="s">
        <v>470</v>
      </c>
      <c r="B19" s="1457">
        <v>4112.96</v>
      </c>
      <c r="C19" s="1458">
        <v>90.5</v>
      </c>
      <c r="D19" s="1458">
        <v>1047.56</v>
      </c>
      <c r="E19" s="1459">
        <f>523+339.56+185</f>
        <v>1047.56</v>
      </c>
      <c r="F19" s="1436">
        <f>D19-E19</f>
        <v>0</v>
      </c>
      <c r="G19" s="1460">
        <v>0</v>
      </c>
      <c r="H19" s="1461">
        <v>0</v>
      </c>
      <c r="I19" s="1454">
        <f t="shared" si="0"/>
        <v>2974.9</v>
      </c>
      <c r="J19" s="1462"/>
      <c r="K19" s="1462"/>
      <c r="L19" s="1430"/>
      <c r="M19" s="1430"/>
      <c r="N19" s="1430"/>
      <c r="O19" s="1430"/>
      <c r="P19" s="1430"/>
    </row>
    <row r="20" spans="1:16" ht="15.75">
      <c r="A20" s="1463" t="s">
        <v>471</v>
      </c>
      <c r="B20" s="1464"/>
      <c r="C20" s="1465"/>
      <c r="D20" s="1465"/>
      <c r="E20" s="1466"/>
      <c r="F20" s="1467"/>
      <c r="G20" s="1468"/>
      <c r="H20" s="1469"/>
      <c r="I20" s="1470"/>
      <c r="J20" s="1440"/>
      <c r="K20" s="1441"/>
      <c r="L20" s="1430"/>
      <c r="M20" s="1430"/>
      <c r="N20" s="1430"/>
      <c r="O20" s="1430"/>
      <c r="P20" s="1430"/>
    </row>
    <row r="21" spans="1:16" ht="25.5">
      <c r="A21" s="1471" t="s">
        <v>472</v>
      </c>
      <c r="B21" s="1443">
        <v>476201.57</v>
      </c>
      <c r="C21" s="1444">
        <v>0</v>
      </c>
      <c r="D21" s="1444">
        <v>0</v>
      </c>
      <c r="E21" s="1472">
        <v>0</v>
      </c>
      <c r="F21" s="1473">
        <v>0</v>
      </c>
      <c r="G21" s="1474">
        <v>0</v>
      </c>
      <c r="H21" s="1475">
        <v>0</v>
      </c>
      <c r="I21" s="1439">
        <f>B21-C21-D21+G21+H21</f>
        <v>476201.57</v>
      </c>
      <c r="J21" s="1440"/>
      <c r="K21" s="1440"/>
      <c r="L21" s="1430"/>
      <c r="M21" s="1430"/>
      <c r="N21" s="1430"/>
      <c r="O21" s="1430"/>
      <c r="P21" s="1430"/>
    </row>
    <row r="22" spans="1:16" ht="15.75">
      <c r="A22" s="1442" t="s">
        <v>125</v>
      </c>
      <c r="B22" s="1443"/>
      <c r="C22" s="1444"/>
      <c r="D22" s="1444"/>
      <c r="E22" s="1472"/>
      <c r="F22" s="1473"/>
      <c r="G22" s="1474"/>
      <c r="H22" s="1475"/>
      <c r="I22" s="1439"/>
      <c r="J22" s="1440"/>
      <c r="K22" s="1441"/>
      <c r="L22" s="1430"/>
      <c r="M22" s="1430"/>
      <c r="N22" s="1430"/>
      <c r="O22" s="1430"/>
      <c r="P22" s="1430"/>
    </row>
    <row r="23" spans="1:16" ht="16.5" thickBot="1">
      <c r="A23" s="1476" t="s">
        <v>473</v>
      </c>
      <c r="B23" s="1477">
        <v>401477.3</v>
      </c>
      <c r="C23" s="1478">
        <v>0</v>
      </c>
      <c r="D23" s="1478">
        <v>0</v>
      </c>
      <c r="E23" s="1479">
        <v>0</v>
      </c>
      <c r="F23" s="1480">
        <v>0</v>
      </c>
      <c r="G23" s="1481">
        <v>0</v>
      </c>
      <c r="H23" s="1482">
        <v>0</v>
      </c>
      <c r="I23" s="1483">
        <f>B23-C23-D23+G23+H23</f>
        <v>401477.3</v>
      </c>
      <c r="J23" s="1440"/>
      <c r="K23" s="1441"/>
      <c r="L23" s="1430"/>
      <c r="M23" s="1430"/>
      <c r="N23" s="1430"/>
      <c r="O23" s="1430"/>
      <c r="P23" s="1430"/>
    </row>
    <row r="24" spans="1:16" ht="12.75">
      <c r="A24" s="1416"/>
      <c r="B24" s="1416"/>
      <c r="C24" s="1416"/>
      <c r="D24" s="1416"/>
      <c r="E24" s="1416"/>
      <c r="F24" s="1416"/>
      <c r="G24" s="1416"/>
      <c r="H24" s="1416"/>
      <c r="I24" s="1416"/>
      <c r="J24" s="1430"/>
      <c r="L24" s="1430"/>
      <c r="M24" s="1430"/>
      <c r="N24" s="1430"/>
      <c r="O24" s="1430"/>
      <c r="P24" s="1430"/>
    </row>
    <row r="25" spans="1:16" ht="12.75">
      <c r="A25" s="1484" t="s">
        <v>474</v>
      </c>
      <c r="B25" s="1416"/>
      <c r="C25" s="1416"/>
      <c r="D25" s="1416"/>
      <c r="E25" s="1416"/>
      <c r="F25" s="1416"/>
      <c r="G25" s="1416"/>
      <c r="H25" s="1416"/>
      <c r="I25" s="1416"/>
      <c r="J25" s="1430"/>
      <c r="L25" s="1430"/>
      <c r="M25" s="1430"/>
      <c r="N25" s="1430"/>
      <c r="O25" s="1430"/>
      <c r="P25" s="1430"/>
    </row>
    <row r="26" spans="1:16" ht="12.75">
      <c r="A26" s="1416" t="s">
        <v>475</v>
      </c>
      <c r="B26" s="1416"/>
      <c r="C26" s="1416"/>
      <c r="D26" s="1416"/>
      <c r="E26" s="1416"/>
      <c r="F26" s="1416"/>
      <c r="G26" s="1416"/>
      <c r="H26" s="1416"/>
      <c r="I26" s="1416"/>
      <c r="J26" s="1430"/>
      <c r="L26" s="1430"/>
      <c r="M26" s="1430"/>
      <c r="N26" s="1430"/>
      <c r="O26" s="1430"/>
      <c r="P26" s="1430"/>
    </row>
    <row r="27" spans="1:16" ht="12.75">
      <c r="A27" s="1416"/>
      <c r="B27" s="1416"/>
      <c r="C27" s="1416"/>
      <c r="D27" s="1416"/>
      <c r="E27" s="1416"/>
      <c r="F27" s="1416"/>
      <c r="G27" s="1416"/>
      <c r="H27" s="1416"/>
      <c r="I27" s="1416"/>
      <c r="J27" s="1430"/>
      <c r="L27" s="1430"/>
      <c r="M27" s="1430"/>
      <c r="N27" s="1430"/>
      <c r="O27" s="1430"/>
      <c r="P27" s="1430"/>
    </row>
    <row r="28" spans="1:16" ht="12.75">
      <c r="A28" s="1416"/>
      <c r="B28" s="1416"/>
      <c r="C28" s="1416"/>
      <c r="D28" s="1416"/>
      <c r="E28" s="1416"/>
      <c r="F28" s="1416"/>
      <c r="G28" s="1416"/>
      <c r="H28" s="1416"/>
      <c r="I28" s="1416"/>
      <c r="J28" s="1430"/>
      <c r="L28" s="1430"/>
      <c r="M28" s="1430"/>
      <c r="N28" s="1430"/>
      <c r="O28" s="1430"/>
      <c r="P28" s="1430"/>
    </row>
    <row r="29" spans="1:16" ht="12.75">
      <c r="A29" s="1416"/>
      <c r="B29" s="1416"/>
      <c r="C29" s="1416"/>
      <c r="D29" s="1416"/>
      <c r="E29" s="1416"/>
      <c r="F29" s="1416"/>
      <c r="G29" s="1416"/>
      <c r="H29" s="1416"/>
      <c r="I29" s="1416"/>
      <c r="J29" s="1430"/>
      <c r="L29" s="1430"/>
      <c r="M29" s="1430"/>
      <c r="N29" s="1430"/>
      <c r="O29" s="1430"/>
      <c r="P29" s="1430"/>
    </row>
    <row r="30" spans="1:16" ht="12.75">
      <c r="A30" s="1416" t="s">
        <v>476</v>
      </c>
      <c r="B30" s="1416"/>
      <c r="C30" s="1416"/>
      <c r="D30" s="1416"/>
      <c r="E30" s="1416"/>
      <c r="F30" s="1416"/>
      <c r="G30" s="1416"/>
      <c r="H30" s="1416"/>
      <c r="I30" s="1485"/>
      <c r="J30" s="1430"/>
      <c r="L30" s="1430"/>
      <c r="M30" s="1430"/>
      <c r="N30" s="1430"/>
      <c r="O30" s="1430"/>
      <c r="P30" s="1430"/>
    </row>
    <row r="31" spans="1:16" ht="12.75">
      <c r="A31" s="1416"/>
      <c r="B31" s="1416"/>
      <c r="C31" s="1416"/>
      <c r="D31" s="1485"/>
      <c r="E31" s="1485"/>
      <c r="F31" s="1416"/>
      <c r="G31" s="1416"/>
      <c r="H31" s="1416"/>
      <c r="I31" s="1416"/>
      <c r="J31" s="1430"/>
      <c r="L31" s="1430"/>
      <c r="M31" s="1430"/>
      <c r="N31" s="1430"/>
      <c r="O31" s="1430"/>
      <c r="P31" s="1430"/>
    </row>
    <row r="32" spans="1:16" ht="12.75">
      <c r="A32" s="1484" t="s">
        <v>477</v>
      </c>
      <c r="B32" s="1484"/>
      <c r="C32" s="1484"/>
      <c r="D32" s="1484" t="s">
        <v>478</v>
      </c>
      <c r="E32" s="1486"/>
      <c r="F32" s="1416"/>
      <c r="G32" s="1416"/>
      <c r="H32" s="1416"/>
      <c r="I32" s="1416" t="s">
        <v>479</v>
      </c>
      <c r="L32" s="1430"/>
      <c r="M32" s="1430"/>
      <c r="N32" s="1430"/>
      <c r="O32" s="1430"/>
      <c r="P32" s="1430"/>
    </row>
    <row r="33" spans="1:16" ht="12.75">
      <c r="A33" s="1484" t="s">
        <v>480</v>
      </c>
      <c r="B33" s="1484"/>
      <c r="C33" s="1484"/>
      <c r="D33" s="1484" t="s">
        <v>481</v>
      </c>
      <c r="E33" s="1416"/>
      <c r="F33" s="1416"/>
      <c r="G33" s="1416"/>
      <c r="H33" s="1416"/>
      <c r="I33" s="1416"/>
      <c r="L33" s="1430"/>
      <c r="M33" s="1430"/>
      <c r="N33" s="1430"/>
      <c r="O33" s="1430"/>
      <c r="P33" s="1430"/>
    </row>
    <row r="34" spans="1:9" ht="12.75">
      <c r="A34" s="1415"/>
      <c r="B34" s="1485"/>
      <c r="C34" s="1485"/>
      <c r="D34" s="1485"/>
      <c r="E34" s="1416"/>
      <c r="F34" s="1485"/>
      <c r="G34" s="1416"/>
      <c r="H34" s="1416"/>
      <c r="I34" s="1485"/>
    </row>
    <row r="35" spans="1:9" ht="12.75">
      <c r="A35" s="1416"/>
      <c r="B35" s="1485"/>
      <c r="C35" s="1485"/>
      <c r="D35" s="1487"/>
      <c r="E35" s="1485"/>
      <c r="F35" s="1485"/>
      <c r="G35" s="1485"/>
      <c r="H35" s="1485"/>
      <c r="I35" s="1485"/>
    </row>
    <row r="36" spans="1:9" ht="12.75">
      <c r="A36" s="1416"/>
      <c r="B36" s="1416"/>
      <c r="C36" s="1416"/>
      <c r="D36" s="1487"/>
      <c r="E36" s="1416"/>
      <c r="F36" s="1416"/>
      <c r="G36" s="1416"/>
      <c r="H36" s="1416"/>
      <c r="I36" s="1416"/>
    </row>
    <row r="37" spans="1:9" ht="12.75">
      <c r="A37" s="1416"/>
      <c r="B37" s="1416"/>
      <c r="C37" s="1416"/>
      <c r="D37" s="1487"/>
      <c r="E37" s="1416"/>
      <c r="F37" s="1416"/>
      <c r="G37" s="1416"/>
      <c r="H37" s="1416"/>
      <c r="I37" s="1416"/>
    </row>
    <row r="38" spans="1:9" ht="12.75">
      <c r="A38" s="1416"/>
      <c r="B38" s="1416"/>
      <c r="C38" s="1416"/>
      <c r="D38" s="1487"/>
      <c r="E38" s="1416"/>
      <c r="F38" s="1485"/>
      <c r="G38" s="1416"/>
      <c r="H38" s="1416"/>
      <c r="I38" s="1416"/>
    </row>
    <row r="39" spans="1:9" ht="12.75">
      <c r="A39" s="1416"/>
      <c r="B39" s="1416"/>
      <c r="C39" s="1416"/>
      <c r="D39" s="1485"/>
      <c r="E39" s="1416"/>
      <c r="F39" s="1416"/>
      <c r="G39" s="1416"/>
      <c r="H39" s="1416"/>
      <c r="I39" s="1416"/>
    </row>
    <row r="40" spans="1:9" ht="12.75">
      <c r="A40" s="1416"/>
      <c r="B40" s="1416"/>
      <c r="C40" s="1416"/>
      <c r="D40" s="1416"/>
      <c r="E40" s="1416"/>
      <c r="F40" s="1416"/>
      <c r="G40" s="1416"/>
      <c r="H40" s="1416"/>
      <c r="I40" s="1416"/>
    </row>
  </sheetData>
  <mergeCells count="7">
    <mergeCell ref="A5:I5"/>
    <mergeCell ref="A7:I7"/>
    <mergeCell ref="C11:F11"/>
    <mergeCell ref="I11:I12"/>
    <mergeCell ref="A11:A13"/>
    <mergeCell ref="B11:B12"/>
    <mergeCell ref="G11:G12"/>
  </mergeCells>
  <printOptions/>
  <pageMargins left="0.75" right="0.75" top="1" bottom="1" header="0.4921259845" footer="0.4921259845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121"/>
  <sheetViews>
    <sheetView view="pageBreakPreview" zoomScale="75" zoomScaleNormal="70" zoomScaleSheetLayoutView="75" workbookViewId="0" topLeftCell="G1">
      <selection activeCell="P22" sqref="P22"/>
    </sheetView>
  </sheetViews>
  <sheetFormatPr defaultColWidth="9.140625" defaultRowHeight="12.75"/>
  <cols>
    <col min="1" max="1" width="11.7109375" style="1488" customWidth="1"/>
    <col min="2" max="2" width="7.421875" style="1488" customWidth="1"/>
    <col min="3" max="3" width="99.140625" style="1488" customWidth="1"/>
    <col min="4" max="4" width="16.140625" style="1488" customWidth="1"/>
    <col min="5" max="5" width="17.8515625" style="1488" customWidth="1"/>
    <col min="6" max="6" width="14.7109375" style="1488" customWidth="1"/>
    <col min="7" max="7" width="15.8515625" style="1492" customWidth="1"/>
    <col min="8" max="8" width="14.57421875" style="1493" customWidth="1"/>
    <col min="9" max="16384" width="9.140625" style="1488" customWidth="1"/>
  </cols>
  <sheetData>
    <row r="2" spans="7:8" ht="18">
      <c r="G2" s="1765" t="s">
        <v>482</v>
      </c>
      <c r="H2" s="1765"/>
    </row>
    <row r="6" spans="1:8" ht="16.5" customHeight="1">
      <c r="A6" s="1489" t="s">
        <v>483</v>
      </c>
      <c r="G6" s="1490"/>
      <c r="H6" s="1488"/>
    </row>
    <row r="7" ht="16.5" customHeight="1">
      <c r="D7" s="1491" t="s">
        <v>484</v>
      </c>
    </row>
    <row r="8" spans="1:6" ht="16.5" customHeight="1">
      <c r="A8" s="1489"/>
      <c r="D8" s="1494" t="s">
        <v>485</v>
      </c>
      <c r="E8" s="1489"/>
      <c r="F8" s="1489"/>
    </row>
    <row r="9" spans="1:6" ht="16.5" customHeight="1">
      <c r="A9" s="1488" t="s">
        <v>211</v>
      </c>
      <c r="B9" s="1495" t="s">
        <v>486</v>
      </c>
      <c r="C9" s="1496"/>
      <c r="D9" s="1497"/>
      <c r="E9" s="1497"/>
      <c r="F9" s="1498"/>
    </row>
    <row r="10" spans="2:8" ht="16.5" customHeight="1" thickBot="1">
      <c r="B10" s="1496"/>
      <c r="C10" s="1496"/>
      <c r="D10" s="1497"/>
      <c r="E10" s="1497"/>
      <c r="F10" s="1497"/>
      <c r="G10" s="1499" t="s">
        <v>487</v>
      </c>
      <c r="H10" s="1498"/>
    </row>
    <row r="11" spans="1:8" ht="59.25" customHeight="1" thickBot="1" thickTop="1">
      <c r="A11" s="1500" t="s">
        <v>488</v>
      </c>
      <c r="B11" s="1501" t="s">
        <v>220</v>
      </c>
      <c r="C11" s="1502" t="s">
        <v>489</v>
      </c>
      <c r="D11" s="1503" t="s">
        <v>490</v>
      </c>
      <c r="E11" s="1503" t="s">
        <v>491</v>
      </c>
      <c r="F11" s="1504" t="s">
        <v>492</v>
      </c>
      <c r="G11" s="1505" t="s">
        <v>493</v>
      </c>
      <c r="H11" s="1506" t="s">
        <v>631</v>
      </c>
    </row>
    <row r="12" spans="1:8" ht="18" customHeight="1">
      <c r="A12" s="1507" t="s">
        <v>494</v>
      </c>
      <c r="B12" s="1508"/>
      <c r="C12" s="1509"/>
      <c r="D12" s="1510">
        <v>0</v>
      </c>
      <c r="E12" s="1510">
        <v>1</v>
      </c>
      <c r="F12" s="1510">
        <v>2</v>
      </c>
      <c r="G12" s="1511">
        <v>3</v>
      </c>
      <c r="H12" s="1512">
        <v>4</v>
      </c>
    </row>
    <row r="13" spans="1:8" ht="16.5" customHeight="1">
      <c r="A13" s="1513" t="s">
        <v>495</v>
      </c>
      <c r="B13" s="1514">
        <v>1</v>
      </c>
      <c r="C13" s="1515" t="s">
        <v>496</v>
      </c>
      <c r="D13" s="1516">
        <v>0</v>
      </c>
      <c r="E13" s="1516">
        <v>1871.89</v>
      </c>
      <c r="F13" s="1516"/>
      <c r="G13" s="1517">
        <v>1871.89</v>
      </c>
      <c r="H13" s="1518">
        <f aca="true" t="shared" si="0" ref="H13:H19">G13-E13</f>
        <v>0</v>
      </c>
    </row>
    <row r="14" spans="1:8" ht="16.5" customHeight="1">
      <c r="A14" s="1513" t="s">
        <v>497</v>
      </c>
      <c r="B14" s="1514">
        <v>2</v>
      </c>
      <c r="C14" s="1515" t="s">
        <v>498</v>
      </c>
      <c r="D14" s="1516">
        <v>0</v>
      </c>
      <c r="E14" s="1516">
        <v>91948.52</v>
      </c>
      <c r="F14" s="1516"/>
      <c r="G14" s="1516">
        <v>91948.52</v>
      </c>
      <c r="H14" s="1518">
        <f t="shared" si="0"/>
        <v>0</v>
      </c>
    </row>
    <row r="15" spans="1:8" s="1525" customFormat="1" ht="16.5" customHeight="1">
      <c r="A15" s="1519" t="s">
        <v>499</v>
      </c>
      <c r="B15" s="1520">
        <v>3</v>
      </c>
      <c r="C15" s="1521" t="s">
        <v>500</v>
      </c>
      <c r="D15" s="1522"/>
      <c r="E15" s="1523"/>
      <c r="F15" s="1523"/>
      <c r="G15" s="1522"/>
      <c r="H15" s="1524">
        <f t="shared" si="0"/>
        <v>0</v>
      </c>
    </row>
    <row r="16" spans="1:8" ht="16.5" customHeight="1">
      <c r="A16" s="1526" t="s">
        <v>501</v>
      </c>
      <c r="B16" s="1514">
        <v>4</v>
      </c>
      <c r="C16" s="1515" t="s">
        <v>502</v>
      </c>
      <c r="D16" s="1522"/>
      <c r="E16" s="1523"/>
      <c r="F16" s="1523"/>
      <c r="G16" s="1523"/>
      <c r="H16" s="1518">
        <f t="shared" si="0"/>
        <v>0</v>
      </c>
    </row>
    <row r="17" spans="1:8" ht="16.5" customHeight="1">
      <c r="A17" s="1519" t="s">
        <v>503</v>
      </c>
      <c r="B17" s="1520">
        <v>5</v>
      </c>
      <c r="C17" s="1527" t="s">
        <v>504</v>
      </c>
      <c r="D17" s="1522"/>
      <c r="E17" s="1523"/>
      <c r="F17" s="1523"/>
      <c r="G17" s="1522"/>
      <c r="H17" s="1518">
        <f t="shared" si="0"/>
        <v>0</v>
      </c>
    </row>
    <row r="18" spans="1:8" ht="16.5" customHeight="1">
      <c r="A18" s="1519" t="s">
        <v>505</v>
      </c>
      <c r="B18" s="1520">
        <v>6</v>
      </c>
      <c r="C18" s="1527" t="s">
        <v>506</v>
      </c>
      <c r="D18" s="1522"/>
      <c r="E18" s="1523"/>
      <c r="F18" s="1523"/>
      <c r="G18" s="1523"/>
      <c r="H18" s="1518">
        <f t="shared" si="0"/>
        <v>0</v>
      </c>
    </row>
    <row r="19" spans="1:8" ht="16.5" customHeight="1" thickBot="1">
      <c r="A19" s="1528" t="s">
        <v>507</v>
      </c>
      <c r="B19" s="1529">
        <v>7</v>
      </c>
      <c r="C19" s="1530" t="s">
        <v>508</v>
      </c>
      <c r="D19" s="1531"/>
      <c r="E19" s="1531"/>
      <c r="F19" s="1531"/>
      <c r="G19" s="1531"/>
      <c r="H19" s="1532">
        <f t="shared" si="0"/>
        <v>0</v>
      </c>
    </row>
    <row r="20" spans="1:8" s="1525" customFormat="1" ht="16.5" customHeight="1" thickBot="1">
      <c r="A20" s="1533"/>
      <c r="B20" s="1534">
        <v>8</v>
      </c>
      <c r="C20" s="1535" t="s">
        <v>509</v>
      </c>
      <c r="D20" s="1536">
        <v>0</v>
      </c>
      <c r="E20" s="1537">
        <f>SUM(E13:E19)</f>
        <v>93820.41</v>
      </c>
      <c r="F20" s="1537">
        <f>SUM(F13:F19)</f>
        <v>0</v>
      </c>
      <c r="G20" s="1537">
        <f>SUM(G13:G19)</f>
        <v>93820.41</v>
      </c>
      <c r="H20" s="1538">
        <f>SUM(H13:H19)</f>
        <v>0</v>
      </c>
    </row>
    <row r="21" spans="1:8" s="1525" customFormat="1" ht="16.5" customHeight="1" thickBot="1">
      <c r="A21" s="1539" t="s">
        <v>510</v>
      </c>
      <c r="B21" s="1540">
        <v>9</v>
      </c>
      <c r="C21" s="1535" t="s">
        <v>511</v>
      </c>
      <c r="D21" s="1541"/>
      <c r="E21" s="1542"/>
      <c r="F21" s="1542"/>
      <c r="G21" s="1541"/>
      <c r="H21" s="1543">
        <f>G21-E21</f>
        <v>0</v>
      </c>
    </row>
    <row r="22" spans="1:8" s="1525" customFormat="1" ht="16.5" customHeight="1">
      <c r="A22" s="1513" t="s">
        <v>512</v>
      </c>
      <c r="B22" s="1514">
        <v>10</v>
      </c>
      <c r="C22" s="1544" t="s">
        <v>513</v>
      </c>
      <c r="D22" s="1516">
        <v>0</v>
      </c>
      <c r="E22" s="1516">
        <v>100393.57</v>
      </c>
      <c r="F22" s="1516"/>
      <c r="G22" s="1545">
        <v>100393.57</v>
      </c>
      <c r="H22" s="1518">
        <f>G22-E22</f>
        <v>0</v>
      </c>
    </row>
    <row r="23" spans="1:8" s="1525" customFormat="1" ht="16.5" customHeight="1">
      <c r="A23" s="1513" t="s">
        <v>514</v>
      </c>
      <c r="B23" s="1514">
        <v>11</v>
      </c>
      <c r="C23" s="1546" t="s">
        <v>515</v>
      </c>
      <c r="D23" s="1516">
        <v>0</v>
      </c>
      <c r="E23" s="1516">
        <v>191157.93</v>
      </c>
      <c r="F23" s="1516"/>
      <c r="G23" s="1545">
        <v>191157.93</v>
      </c>
      <c r="H23" s="1518">
        <f>G23-E23</f>
        <v>0</v>
      </c>
    </row>
    <row r="24" spans="1:8" s="1525" customFormat="1" ht="16.5" customHeight="1">
      <c r="A24" s="1513" t="s">
        <v>516</v>
      </c>
      <c r="B24" s="1547">
        <v>12</v>
      </c>
      <c r="C24" s="1548" t="s">
        <v>517</v>
      </c>
      <c r="D24" s="1516">
        <v>0</v>
      </c>
      <c r="E24" s="1516">
        <v>58636.61</v>
      </c>
      <c r="F24" s="1549"/>
      <c r="G24" s="1550">
        <v>58636.61</v>
      </c>
      <c r="H24" s="1551">
        <f>G24-E24</f>
        <v>0</v>
      </c>
    </row>
    <row r="25" spans="1:8" s="1525" customFormat="1" ht="16.5" customHeight="1" thickBot="1">
      <c r="A25" s="1528" t="s">
        <v>518</v>
      </c>
      <c r="B25" s="1520">
        <v>13</v>
      </c>
      <c r="C25" s="1521" t="s">
        <v>519</v>
      </c>
      <c r="D25" s="1552"/>
      <c r="E25" s="1553"/>
      <c r="F25" s="1553"/>
      <c r="G25" s="1552"/>
      <c r="H25" s="1554">
        <f>G25-E25</f>
        <v>0</v>
      </c>
    </row>
    <row r="26" spans="1:8" ht="16.5" customHeight="1" thickBot="1">
      <c r="A26" s="1533"/>
      <c r="B26" s="1555">
        <v>14</v>
      </c>
      <c r="C26" s="1535" t="s">
        <v>520</v>
      </c>
      <c r="D26" s="1536">
        <v>0</v>
      </c>
      <c r="E26" s="1537">
        <f>SUM(E22:E25)</f>
        <v>350188.11</v>
      </c>
      <c r="F26" s="1537">
        <f>SUM(F22:F25)</f>
        <v>0</v>
      </c>
      <c r="G26" s="1537">
        <f>SUM(G22:G25)</f>
        <v>350188.11</v>
      </c>
      <c r="H26" s="1538">
        <f>SUM(H22:H25)</f>
        <v>0</v>
      </c>
    </row>
    <row r="27" spans="1:8" ht="16.5" customHeight="1">
      <c r="A27" s="1556">
        <v>1011</v>
      </c>
      <c r="B27" s="1514">
        <v>15</v>
      </c>
      <c r="C27" s="1544" t="s">
        <v>521</v>
      </c>
      <c r="D27" s="1516"/>
      <c r="E27" s="1516"/>
      <c r="F27" s="1516"/>
      <c r="G27" s="1516"/>
      <c r="H27" s="1518">
        <f>G27-E27</f>
        <v>0</v>
      </c>
    </row>
    <row r="28" spans="1:8" s="1525" customFormat="1" ht="16.5" customHeight="1" thickBot="1">
      <c r="A28" s="1557">
        <v>2014</v>
      </c>
      <c r="B28" s="1558">
        <v>16</v>
      </c>
      <c r="C28" s="1559" t="s">
        <v>522</v>
      </c>
      <c r="D28" s="1560"/>
      <c r="E28" s="1561"/>
      <c r="F28" s="1561"/>
      <c r="G28" s="1561"/>
      <c r="H28" s="1562">
        <f>G28-E28</f>
        <v>0</v>
      </c>
    </row>
    <row r="29" spans="1:8" s="1525" customFormat="1" ht="16.5" customHeight="1" thickBot="1">
      <c r="A29" s="1563"/>
      <c r="B29" s="1564">
        <v>17</v>
      </c>
      <c r="C29" s="1565" t="s">
        <v>523</v>
      </c>
      <c r="D29" s="1566"/>
      <c r="E29" s="1566">
        <f>SUM(E27:E28)</f>
        <v>0</v>
      </c>
      <c r="F29" s="1566">
        <f>SUM(F27:F28)</f>
        <v>0</v>
      </c>
      <c r="G29" s="1567">
        <f>SUM(G27:G28)</f>
        <v>0</v>
      </c>
      <c r="H29" s="1568">
        <f>SUM(H27:H28)</f>
        <v>0</v>
      </c>
    </row>
    <row r="30" spans="1:8" ht="16.5" customHeight="1" thickBot="1">
      <c r="A30" s="1569"/>
      <c r="B30" s="1570">
        <v>18</v>
      </c>
      <c r="C30" s="1535" t="s">
        <v>524</v>
      </c>
      <c r="D30" s="1537">
        <v>0</v>
      </c>
      <c r="E30" s="1571">
        <f>E20+E21+E26+E29</f>
        <v>444008.52</v>
      </c>
      <c r="F30" s="1537">
        <f>F20+F21+F26+F29</f>
        <v>0</v>
      </c>
      <c r="G30" s="1536">
        <f>G20+G21+G26+G29</f>
        <v>444008.52</v>
      </c>
      <c r="H30" s="1538">
        <f>H20+H21+H26+H29</f>
        <v>0</v>
      </c>
    </row>
    <row r="31" spans="1:8" ht="16.5" customHeight="1">
      <c r="A31" s="1572">
        <v>4028</v>
      </c>
      <c r="B31" s="1514">
        <v>19</v>
      </c>
      <c r="C31" s="1544" t="s">
        <v>525</v>
      </c>
      <c r="D31" s="1516">
        <v>164680</v>
      </c>
      <c r="E31" s="1516">
        <v>152277.04</v>
      </c>
      <c r="F31" s="1516">
        <f aca="true" t="shared" si="1" ref="F31:F38">D31-E31</f>
        <v>12402.959999999992</v>
      </c>
      <c r="G31" s="1516">
        <v>152277.04</v>
      </c>
      <c r="H31" s="1518">
        <f>G31-E31</f>
        <v>0</v>
      </c>
    </row>
    <row r="32" spans="1:8" ht="18.75" customHeight="1">
      <c r="A32" s="1572">
        <v>5020</v>
      </c>
      <c r="B32" s="1514">
        <v>20</v>
      </c>
      <c r="C32" s="1544" t="s">
        <v>526</v>
      </c>
      <c r="D32" s="1516">
        <v>27097</v>
      </c>
      <c r="E32" s="1516">
        <v>26017.96</v>
      </c>
      <c r="F32" s="1516">
        <f t="shared" si="1"/>
        <v>1079.0400000000009</v>
      </c>
      <c r="G32" s="1516">
        <v>26017.96</v>
      </c>
      <c r="H32" s="1518">
        <f>G32-E32</f>
        <v>0</v>
      </c>
    </row>
    <row r="33" spans="1:8" s="1525" customFormat="1" ht="28.5" customHeight="1">
      <c r="A33" s="1526" t="s">
        <v>527</v>
      </c>
      <c r="B33" s="1573" t="s">
        <v>528</v>
      </c>
      <c r="C33" s="1521" t="s">
        <v>529</v>
      </c>
      <c r="D33" s="1516">
        <v>103821</v>
      </c>
      <c r="E33" s="1574">
        <v>103017.66</v>
      </c>
      <c r="F33" s="1516">
        <f t="shared" si="1"/>
        <v>803.3399999999965</v>
      </c>
      <c r="G33" s="1574">
        <v>103017.66</v>
      </c>
      <c r="H33" s="1518">
        <f>G33-E33</f>
        <v>0</v>
      </c>
    </row>
    <row r="34" spans="1:8" ht="16.5" customHeight="1">
      <c r="A34" s="1526" t="s">
        <v>527</v>
      </c>
      <c r="B34" s="1575" t="s">
        <v>530</v>
      </c>
      <c r="C34" s="1576" t="s">
        <v>531</v>
      </c>
      <c r="D34" s="1516">
        <v>103821</v>
      </c>
      <c r="E34" s="1574">
        <v>103017.66</v>
      </c>
      <c r="F34" s="1516">
        <f t="shared" si="1"/>
        <v>803.3399999999965</v>
      </c>
      <c r="G34" s="1577">
        <f>SUM(G33-G35)</f>
        <v>103017.66</v>
      </c>
      <c r="H34" s="1578">
        <f>SUM(H33-H35)</f>
        <v>0</v>
      </c>
    </row>
    <row r="35" spans="1:8" ht="16.5" customHeight="1">
      <c r="A35" s="1526" t="s">
        <v>532</v>
      </c>
      <c r="B35" s="1573" t="s">
        <v>533</v>
      </c>
      <c r="C35" s="1527" t="s">
        <v>534</v>
      </c>
      <c r="D35" s="1523"/>
      <c r="E35" s="1574"/>
      <c r="F35" s="1516">
        <f t="shared" si="1"/>
        <v>0</v>
      </c>
      <c r="G35" s="1574"/>
      <c r="H35" s="1518">
        <f>G35-E35</f>
        <v>0</v>
      </c>
    </row>
    <row r="36" spans="1:8" s="1489" customFormat="1" ht="16.5" customHeight="1">
      <c r="A36" s="1579" t="s">
        <v>535</v>
      </c>
      <c r="B36" s="1575" t="s">
        <v>536</v>
      </c>
      <c r="C36" s="1576" t="s">
        <v>537</v>
      </c>
      <c r="D36" s="1580"/>
      <c r="E36" s="1581"/>
      <c r="F36" s="1549">
        <f t="shared" si="1"/>
        <v>0</v>
      </c>
      <c r="G36" s="1581"/>
      <c r="H36" s="1551">
        <f>G36-E36</f>
        <v>0</v>
      </c>
    </row>
    <row r="37" spans="1:8" s="1585" customFormat="1" ht="16.5" customHeight="1">
      <c r="A37" s="1519" t="s">
        <v>538</v>
      </c>
      <c r="B37" s="1582" t="s">
        <v>539</v>
      </c>
      <c r="C37" s="1583" t="s">
        <v>540</v>
      </c>
      <c r="D37" s="1523"/>
      <c r="E37" s="1584"/>
      <c r="F37" s="1516">
        <f t="shared" si="1"/>
        <v>0</v>
      </c>
      <c r="G37" s="1584"/>
      <c r="H37" s="1524">
        <f>G37-E37</f>
        <v>0</v>
      </c>
    </row>
    <row r="38" spans="1:8" s="1525" customFormat="1" ht="16.5" customHeight="1">
      <c r="A38" s="1526" t="s">
        <v>541</v>
      </c>
      <c r="B38" s="1573" t="s">
        <v>542</v>
      </c>
      <c r="C38" s="1544" t="s">
        <v>543</v>
      </c>
      <c r="D38" s="1516"/>
      <c r="E38" s="1574"/>
      <c r="F38" s="1516">
        <f t="shared" si="1"/>
        <v>0</v>
      </c>
      <c r="G38" s="1574"/>
      <c r="H38" s="1518">
        <f>G38-E38</f>
        <v>0</v>
      </c>
    </row>
    <row r="39" spans="1:8" ht="16.5" customHeight="1">
      <c r="A39" s="1586"/>
      <c r="B39" s="1587" t="s">
        <v>544</v>
      </c>
      <c r="C39" s="1588" t="s">
        <v>545</v>
      </c>
      <c r="D39" s="1589">
        <f>SUM(D36:D38)</f>
        <v>0</v>
      </c>
      <c r="E39" s="1589">
        <f>SUM(E36:E38)</f>
        <v>0</v>
      </c>
      <c r="F39" s="1589">
        <f>SUM(F36:F38)</f>
        <v>0</v>
      </c>
      <c r="G39" s="1590">
        <f>SUM(G36:G38)</f>
        <v>0</v>
      </c>
      <c r="H39" s="1591">
        <f>SUM(H36:H38)</f>
        <v>0</v>
      </c>
    </row>
    <row r="40" spans="1:8" ht="16.5" customHeight="1">
      <c r="A40" s="1526" t="s">
        <v>546</v>
      </c>
      <c r="B40" s="1573" t="s">
        <v>547</v>
      </c>
      <c r="C40" s="1592" t="s">
        <v>548</v>
      </c>
      <c r="D40" s="1516"/>
      <c r="E40" s="1574"/>
      <c r="F40" s="1516">
        <f>D40-E40</f>
        <v>0</v>
      </c>
      <c r="G40" s="1574"/>
      <c r="H40" s="1518">
        <f>G40-E40</f>
        <v>0</v>
      </c>
    </row>
    <row r="41" spans="1:8" s="1489" customFormat="1" ht="16.5" customHeight="1">
      <c r="A41" s="1593" t="s">
        <v>549</v>
      </c>
      <c r="B41" s="1594" t="s">
        <v>550</v>
      </c>
      <c r="C41" s="1595" t="s">
        <v>551</v>
      </c>
      <c r="D41" s="1580"/>
      <c r="E41" s="1596"/>
      <c r="F41" s="1549">
        <f>D41-E41</f>
        <v>0</v>
      </c>
      <c r="G41" s="1596"/>
      <c r="H41" s="1551">
        <f>G41-E41</f>
        <v>0</v>
      </c>
    </row>
    <row r="42" spans="1:8" s="1525" customFormat="1" ht="16.5" customHeight="1">
      <c r="A42" s="1519" t="s">
        <v>552</v>
      </c>
      <c r="B42" s="1597" t="s">
        <v>553</v>
      </c>
      <c r="C42" s="1527" t="s">
        <v>554</v>
      </c>
      <c r="D42" s="1516"/>
      <c r="E42" s="1574"/>
      <c r="F42" s="1516">
        <f>D42-E42</f>
        <v>0</v>
      </c>
      <c r="G42" s="1574"/>
      <c r="H42" s="1598">
        <f>G42-E42</f>
        <v>0</v>
      </c>
    </row>
    <row r="43" spans="1:8" s="1525" customFormat="1" ht="16.5" customHeight="1">
      <c r="A43" s="1599"/>
      <c r="B43" s="1600">
        <v>31</v>
      </c>
      <c r="C43" s="1601" t="s">
        <v>555</v>
      </c>
      <c r="D43" s="1602">
        <f>SUM(D40:D42)</f>
        <v>0</v>
      </c>
      <c r="E43" s="1602">
        <f>SUM(E40:E42)</f>
        <v>0</v>
      </c>
      <c r="F43" s="1602">
        <f>SUM(F40:F42)</f>
        <v>0</v>
      </c>
      <c r="G43" s="1602">
        <f>SUM(G40:G42)</f>
        <v>0</v>
      </c>
      <c r="H43" s="1591">
        <f>SUM(H40:H42)</f>
        <v>0</v>
      </c>
    </row>
    <row r="44" spans="1:8" s="1525" customFormat="1" ht="16.5" customHeight="1">
      <c r="A44" s="1586"/>
      <c r="B44" s="1603">
        <v>32</v>
      </c>
      <c r="C44" s="1588" t="s">
        <v>556</v>
      </c>
      <c r="D44" s="1589">
        <f>D31+D32+D34+D35+D39+D43</f>
        <v>295598</v>
      </c>
      <c r="E44" s="1589">
        <f>E31+E32+E34+E35+E39+E43</f>
        <v>281312.66000000003</v>
      </c>
      <c r="F44" s="1589">
        <f>F31+F32+F34+F35+F39+F43</f>
        <v>14285.33999999999</v>
      </c>
      <c r="G44" s="1589">
        <f>G31+G32+G34+G35+G39+G43</f>
        <v>281312.66000000003</v>
      </c>
      <c r="H44" s="1591">
        <f>H31+H32+H34+H35+H39+H43</f>
        <v>0</v>
      </c>
    </row>
    <row r="45" spans="1:8" ht="16.5" customHeight="1">
      <c r="A45" s="1604" t="s">
        <v>557</v>
      </c>
      <c r="B45" s="1605">
        <v>33</v>
      </c>
      <c r="C45" s="1544" t="s">
        <v>558</v>
      </c>
      <c r="D45" s="1522">
        <v>1723834</v>
      </c>
      <c r="E45" s="1522">
        <v>1716671.63</v>
      </c>
      <c r="F45" s="1516">
        <f aca="true" t="shared" si="2" ref="F45:F59">D45-E45</f>
        <v>7162.370000000112</v>
      </c>
      <c r="G45" s="1606">
        <v>1716671.63</v>
      </c>
      <c r="H45" s="1518">
        <f aca="true" t="shared" si="3" ref="H45:H59">G45-E45</f>
        <v>0</v>
      </c>
    </row>
    <row r="46" spans="1:8" ht="16.5" customHeight="1">
      <c r="A46" s="1572">
        <v>2823</v>
      </c>
      <c r="B46" s="1514">
        <v>34</v>
      </c>
      <c r="C46" s="1544" t="s">
        <v>559</v>
      </c>
      <c r="D46" s="1522">
        <v>216636</v>
      </c>
      <c r="E46" s="1522">
        <v>207883.48</v>
      </c>
      <c r="F46" s="1516">
        <f t="shared" si="2"/>
        <v>8752.51999999999</v>
      </c>
      <c r="G46" s="1607">
        <v>207883.48</v>
      </c>
      <c r="H46" s="1518">
        <f t="shared" si="3"/>
        <v>0</v>
      </c>
    </row>
    <row r="47" spans="1:8" ht="12.75" customHeight="1">
      <c r="A47" s="1519" t="s">
        <v>560</v>
      </c>
      <c r="B47" s="1597" t="s">
        <v>546</v>
      </c>
      <c r="C47" s="1608" t="s">
        <v>561</v>
      </c>
      <c r="D47" s="1516"/>
      <c r="E47" s="1574"/>
      <c r="F47" s="1516">
        <f t="shared" si="2"/>
        <v>0</v>
      </c>
      <c r="G47" s="1607"/>
      <c r="H47" s="1518">
        <f t="shared" si="3"/>
        <v>0</v>
      </c>
    </row>
    <row r="48" spans="1:8" ht="16.5" customHeight="1">
      <c r="A48" s="1572">
        <v>4802</v>
      </c>
      <c r="B48" s="1514">
        <v>36</v>
      </c>
      <c r="C48" s="1544" t="s">
        <v>562</v>
      </c>
      <c r="D48" s="1531"/>
      <c r="E48" s="1609"/>
      <c r="F48" s="1516">
        <f t="shared" si="2"/>
        <v>0</v>
      </c>
      <c r="G48" s="1607"/>
      <c r="H48" s="1524">
        <f t="shared" si="3"/>
        <v>0</v>
      </c>
    </row>
    <row r="49" spans="1:8" ht="16.5" customHeight="1">
      <c r="A49" s="1572">
        <v>5805</v>
      </c>
      <c r="B49" s="1514">
        <v>37</v>
      </c>
      <c r="C49" s="1544" t="s">
        <v>563</v>
      </c>
      <c r="D49" s="1577">
        <v>356000</v>
      </c>
      <c r="E49" s="1580">
        <v>353453.68</v>
      </c>
      <c r="F49" s="1516">
        <f t="shared" si="2"/>
        <v>2546.320000000007</v>
      </c>
      <c r="G49" s="1607">
        <v>353453.68</v>
      </c>
      <c r="H49" s="1518">
        <f t="shared" si="3"/>
        <v>0</v>
      </c>
    </row>
    <row r="50" spans="1:8" ht="16.5" customHeight="1">
      <c r="A50" s="1572">
        <v>8803</v>
      </c>
      <c r="B50" s="1514">
        <v>38</v>
      </c>
      <c r="C50" s="1527" t="s">
        <v>564</v>
      </c>
      <c r="D50" s="1516"/>
      <c r="E50" s="1574"/>
      <c r="F50" s="1516">
        <f t="shared" si="2"/>
        <v>0</v>
      </c>
      <c r="G50" s="1607"/>
      <c r="H50" s="1518">
        <f t="shared" si="3"/>
        <v>0</v>
      </c>
    </row>
    <row r="51" spans="1:8" s="1489" customFormat="1" ht="16.5" customHeight="1">
      <c r="A51" s="1610">
        <v>1804</v>
      </c>
      <c r="B51" s="1611">
        <v>39</v>
      </c>
      <c r="C51" s="1576" t="s">
        <v>565</v>
      </c>
      <c r="D51" s="1549"/>
      <c r="E51" s="1581"/>
      <c r="F51" s="1549">
        <f t="shared" si="2"/>
        <v>0</v>
      </c>
      <c r="G51" s="1612"/>
      <c r="H51" s="1551">
        <f t="shared" si="3"/>
        <v>0</v>
      </c>
    </row>
    <row r="52" spans="1:8" s="1489" customFormat="1" ht="16.5" customHeight="1">
      <c r="A52" s="1610">
        <v>2807</v>
      </c>
      <c r="B52" s="1611">
        <v>40</v>
      </c>
      <c r="C52" s="1576" t="s">
        <v>566</v>
      </c>
      <c r="D52" s="1566"/>
      <c r="E52" s="1613"/>
      <c r="F52" s="1549">
        <f t="shared" si="2"/>
        <v>0</v>
      </c>
      <c r="G52" s="1612"/>
      <c r="H52" s="1551">
        <f t="shared" si="3"/>
        <v>0</v>
      </c>
    </row>
    <row r="53" spans="1:8" ht="16.5" customHeight="1">
      <c r="A53" s="1614">
        <v>4829</v>
      </c>
      <c r="B53" s="1520">
        <v>41</v>
      </c>
      <c r="C53" s="1544" t="s">
        <v>567</v>
      </c>
      <c r="D53" s="1615">
        <v>3370041.73</v>
      </c>
      <c r="E53" s="1616">
        <v>3370041.71</v>
      </c>
      <c r="F53" s="1516">
        <f t="shared" si="2"/>
        <v>0.02000000001862645</v>
      </c>
      <c r="G53" s="1607">
        <v>3370041.71</v>
      </c>
      <c r="H53" s="1524">
        <f t="shared" si="3"/>
        <v>0</v>
      </c>
    </row>
    <row r="54" spans="1:11" ht="16.5" customHeight="1">
      <c r="A54" s="1614">
        <v>9822</v>
      </c>
      <c r="B54" s="1520">
        <v>42</v>
      </c>
      <c r="C54" s="1527" t="s">
        <v>568</v>
      </c>
      <c r="D54" s="1577">
        <v>212980.02</v>
      </c>
      <c r="E54" s="1580">
        <v>212978.56</v>
      </c>
      <c r="F54" s="1516">
        <f t="shared" si="2"/>
        <v>1.459999999991851</v>
      </c>
      <c r="G54" s="1607">
        <v>212978.56</v>
      </c>
      <c r="H54" s="1524">
        <f t="shared" si="3"/>
        <v>0</v>
      </c>
      <c r="I54" s="1585"/>
      <c r="J54" s="1585"/>
      <c r="K54" s="1585"/>
    </row>
    <row r="55" spans="1:11" s="1489" customFormat="1" ht="16.5" customHeight="1">
      <c r="A55" s="1617">
        <v>6832</v>
      </c>
      <c r="B55" s="1618">
        <v>43</v>
      </c>
      <c r="C55" s="1595" t="s">
        <v>569</v>
      </c>
      <c r="D55" s="1619"/>
      <c r="E55" s="1620"/>
      <c r="F55" s="1549">
        <f t="shared" si="2"/>
        <v>0</v>
      </c>
      <c r="G55" s="1621"/>
      <c r="H55" s="1622">
        <f t="shared" si="3"/>
        <v>0</v>
      </c>
      <c r="I55" s="1623"/>
      <c r="J55" s="1624"/>
      <c r="K55" s="1525"/>
    </row>
    <row r="56" spans="1:11" s="1489" customFormat="1" ht="16.5" customHeight="1">
      <c r="A56" s="1617">
        <v>8838</v>
      </c>
      <c r="B56" s="1625">
        <v>44</v>
      </c>
      <c r="C56" s="1595" t="s">
        <v>570</v>
      </c>
      <c r="D56" s="1626"/>
      <c r="E56" s="1627"/>
      <c r="F56" s="1549">
        <f t="shared" si="2"/>
        <v>0</v>
      </c>
      <c r="G56" s="1621"/>
      <c r="H56" s="1622">
        <f t="shared" si="3"/>
        <v>0</v>
      </c>
      <c r="I56" s="1623"/>
      <c r="J56" s="1624"/>
      <c r="K56" s="1525"/>
    </row>
    <row r="57" spans="1:8" s="1525" customFormat="1" ht="16.5" customHeight="1">
      <c r="A57" s="1614">
        <v>7026</v>
      </c>
      <c r="B57" s="1520">
        <v>45</v>
      </c>
      <c r="C57" s="1527" t="s">
        <v>571</v>
      </c>
      <c r="D57" s="1522"/>
      <c r="E57" s="1523"/>
      <c r="F57" s="1516">
        <f t="shared" si="2"/>
        <v>0</v>
      </c>
      <c r="G57" s="1607"/>
      <c r="H57" s="1524">
        <f t="shared" si="3"/>
        <v>0</v>
      </c>
    </row>
    <row r="58" spans="1:8" s="1585" customFormat="1" ht="16.5" customHeight="1">
      <c r="A58" s="1614">
        <v>4896</v>
      </c>
      <c r="B58" s="1520">
        <v>46</v>
      </c>
      <c r="C58" s="1527" t="s">
        <v>572</v>
      </c>
      <c r="D58" s="1550">
        <v>48076</v>
      </c>
      <c r="E58" s="1549">
        <v>48076</v>
      </c>
      <c r="F58" s="1522">
        <f t="shared" si="2"/>
        <v>0</v>
      </c>
      <c r="G58" s="1607">
        <v>48076</v>
      </c>
      <c r="H58" s="1524">
        <f t="shared" si="3"/>
        <v>0</v>
      </c>
    </row>
    <row r="59" spans="1:8" s="1585" customFormat="1" ht="16.5" customHeight="1" thickBot="1">
      <c r="A59" s="1628">
        <v>801</v>
      </c>
      <c r="B59" s="1529">
        <v>47</v>
      </c>
      <c r="C59" s="1530" t="s">
        <v>573</v>
      </c>
      <c r="D59" s="1629"/>
      <c r="E59" s="1629"/>
      <c r="F59" s="1560">
        <f t="shared" si="2"/>
        <v>0</v>
      </c>
      <c r="G59" s="1630"/>
      <c r="H59" s="1562">
        <f t="shared" si="3"/>
        <v>0</v>
      </c>
    </row>
    <row r="60" spans="1:8" ht="45" customHeight="1" thickBot="1">
      <c r="A60" s="1631"/>
      <c r="B60" s="1555">
        <v>48</v>
      </c>
      <c r="C60" s="1535" t="s">
        <v>574</v>
      </c>
      <c r="D60" s="1632">
        <f>SUM(D44:D59)</f>
        <v>6223165.75</v>
      </c>
      <c r="E60" s="1632">
        <f>SUM(E44:E59)</f>
        <v>6190417.72</v>
      </c>
      <c r="F60" s="1632">
        <f>SUM(F44:F59)</f>
        <v>32748.030000000108</v>
      </c>
      <c r="G60" s="1632">
        <f>SUM(G44:G59)</f>
        <v>6190417.72</v>
      </c>
      <c r="H60" s="1538">
        <f>SUM(H44:H59)</f>
        <v>0</v>
      </c>
    </row>
    <row r="61" spans="1:8" s="1525" customFormat="1" ht="16.5" customHeight="1">
      <c r="A61" s="1556">
        <v>908</v>
      </c>
      <c r="B61" s="1514">
        <v>49</v>
      </c>
      <c r="C61" s="1544" t="s">
        <v>575</v>
      </c>
      <c r="D61" s="1574"/>
      <c r="E61" s="1574"/>
      <c r="F61" s="1516">
        <f aca="true" t="shared" si="4" ref="F61:F68">D61-E61</f>
        <v>0</v>
      </c>
      <c r="G61" s="1574"/>
      <c r="H61" s="1518">
        <f aca="true" t="shared" si="5" ref="H61:H68">G61-E61</f>
        <v>0</v>
      </c>
    </row>
    <row r="62" spans="1:8" s="1525" customFormat="1" ht="16.5" customHeight="1">
      <c r="A62" s="1614">
        <v>908</v>
      </c>
      <c r="B62" s="1520">
        <v>50</v>
      </c>
      <c r="C62" s="1527" t="s">
        <v>576</v>
      </c>
      <c r="D62" s="1584">
        <v>451723.77</v>
      </c>
      <c r="E62" s="1584">
        <v>451723.76</v>
      </c>
      <c r="F62" s="1516">
        <f t="shared" si="4"/>
        <v>0.010000000009313226</v>
      </c>
      <c r="G62" s="1584">
        <v>451723.76</v>
      </c>
      <c r="H62" s="1518">
        <f t="shared" si="5"/>
        <v>0</v>
      </c>
    </row>
    <row r="63" spans="1:29" s="1585" customFormat="1" ht="17.25" customHeight="1">
      <c r="A63" s="1614">
        <v>991</v>
      </c>
      <c r="B63" s="1520">
        <v>51</v>
      </c>
      <c r="C63" s="1527" t="s">
        <v>577</v>
      </c>
      <c r="D63" s="1522"/>
      <c r="E63" s="1584"/>
      <c r="F63" s="1516">
        <f t="shared" si="4"/>
        <v>0</v>
      </c>
      <c r="G63" s="1584"/>
      <c r="H63" s="1524">
        <f t="shared" si="5"/>
        <v>0</v>
      </c>
      <c r="I63" s="1633"/>
      <c r="J63" s="1633"/>
      <c r="K63" s="1633"/>
      <c r="L63" s="1633"/>
      <c r="M63" s="1633"/>
      <c r="N63" s="1633"/>
      <c r="O63" s="1633"/>
      <c r="P63" s="1633"/>
      <c r="Q63" s="1633"/>
      <c r="R63" s="1633"/>
      <c r="S63" s="1633"/>
      <c r="T63" s="1633"/>
      <c r="U63" s="1633"/>
      <c r="V63" s="1633"/>
      <c r="W63" s="1633"/>
      <c r="X63" s="1633"/>
      <c r="Y63" s="1633"/>
      <c r="Z63" s="1633"/>
      <c r="AA63" s="1633"/>
      <c r="AB63" s="1633"/>
      <c r="AC63" s="1633"/>
    </row>
    <row r="64" spans="1:29" s="1585" customFormat="1" ht="17.25" customHeight="1">
      <c r="A64" s="1614">
        <v>1994</v>
      </c>
      <c r="B64" s="1520">
        <v>52</v>
      </c>
      <c r="C64" s="1527" t="s">
        <v>578</v>
      </c>
      <c r="D64" s="1522"/>
      <c r="E64" s="1584"/>
      <c r="F64" s="1516">
        <f t="shared" si="4"/>
        <v>0</v>
      </c>
      <c r="G64" s="1584"/>
      <c r="H64" s="1524">
        <f t="shared" si="5"/>
        <v>0</v>
      </c>
      <c r="I64" s="1633"/>
      <c r="J64" s="1633"/>
      <c r="K64" s="1633"/>
      <c r="L64" s="1633"/>
      <c r="M64" s="1633"/>
      <c r="N64" s="1633"/>
      <c r="O64" s="1633"/>
      <c r="P64" s="1633"/>
      <c r="Q64" s="1633"/>
      <c r="R64" s="1633"/>
      <c r="S64" s="1633"/>
      <c r="T64" s="1633"/>
      <c r="U64" s="1633"/>
      <c r="V64" s="1633"/>
      <c r="W64" s="1633"/>
      <c r="X64" s="1633"/>
      <c r="Y64" s="1633"/>
      <c r="Z64" s="1633"/>
      <c r="AA64" s="1633"/>
      <c r="AB64" s="1633"/>
      <c r="AC64" s="1633"/>
    </row>
    <row r="65" spans="1:29" s="1585" customFormat="1" ht="17.25" customHeight="1">
      <c r="A65" s="1614">
        <v>2997</v>
      </c>
      <c r="B65" s="1520">
        <v>53</v>
      </c>
      <c r="C65" s="1527" t="s">
        <v>579</v>
      </c>
      <c r="D65" s="1522"/>
      <c r="E65" s="1584"/>
      <c r="F65" s="1516">
        <f t="shared" si="4"/>
        <v>0</v>
      </c>
      <c r="G65" s="1584"/>
      <c r="H65" s="1524">
        <f t="shared" si="5"/>
        <v>0</v>
      </c>
      <c r="I65" s="1633"/>
      <c r="J65" s="1633"/>
      <c r="K65" s="1633"/>
      <c r="L65" s="1633"/>
      <c r="M65" s="1633"/>
      <c r="N65" s="1633"/>
      <c r="O65" s="1633"/>
      <c r="P65" s="1633"/>
      <c r="Q65" s="1633"/>
      <c r="R65" s="1633"/>
      <c r="S65" s="1633"/>
      <c r="T65" s="1633"/>
      <c r="U65" s="1633"/>
      <c r="V65" s="1633"/>
      <c r="W65" s="1633"/>
      <c r="X65" s="1633"/>
      <c r="Y65" s="1633"/>
      <c r="Z65" s="1633"/>
      <c r="AA65" s="1633"/>
      <c r="AB65" s="1633"/>
      <c r="AC65" s="1633"/>
    </row>
    <row r="66" spans="1:29" s="1585" customFormat="1" ht="17.25" customHeight="1">
      <c r="A66" s="1572">
        <v>5995</v>
      </c>
      <c r="B66" s="1514">
        <v>54</v>
      </c>
      <c r="C66" s="1544" t="s">
        <v>580</v>
      </c>
      <c r="D66" s="1522"/>
      <c r="E66" s="1584"/>
      <c r="F66" s="1516">
        <f t="shared" si="4"/>
        <v>0</v>
      </c>
      <c r="G66" s="1584"/>
      <c r="H66" s="1524">
        <f t="shared" si="5"/>
        <v>0</v>
      </c>
      <c r="I66" s="1633"/>
      <c r="J66" s="1633"/>
      <c r="K66" s="1633"/>
      <c r="L66" s="1633"/>
      <c r="M66" s="1633"/>
      <c r="N66" s="1633"/>
      <c r="O66" s="1633"/>
      <c r="P66" s="1633"/>
      <c r="Q66" s="1633"/>
      <c r="R66" s="1633"/>
      <c r="S66" s="1633"/>
      <c r="T66" s="1633"/>
      <c r="U66" s="1633"/>
      <c r="V66" s="1633"/>
      <c r="W66" s="1633"/>
      <c r="X66" s="1633"/>
      <c r="Y66" s="1633"/>
      <c r="Z66" s="1633"/>
      <c r="AA66" s="1633"/>
      <c r="AB66" s="1633"/>
      <c r="AC66" s="1633"/>
    </row>
    <row r="67" spans="1:29" s="1585" customFormat="1" ht="17.25" customHeight="1">
      <c r="A67" s="1572">
        <v>7990</v>
      </c>
      <c r="B67" s="1514">
        <v>55</v>
      </c>
      <c r="C67" s="1544" t="s">
        <v>581</v>
      </c>
      <c r="D67" s="1522"/>
      <c r="E67" s="1584"/>
      <c r="F67" s="1516">
        <f t="shared" si="4"/>
        <v>0</v>
      </c>
      <c r="G67" s="1584"/>
      <c r="H67" s="1524">
        <f t="shared" si="5"/>
        <v>0</v>
      </c>
      <c r="I67" s="1633"/>
      <c r="J67" s="1633"/>
      <c r="K67" s="1633"/>
      <c r="L67" s="1633"/>
      <c r="M67" s="1633"/>
      <c r="N67" s="1633"/>
      <c r="O67" s="1633"/>
      <c r="P67" s="1633"/>
      <c r="Q67" s="1633"/>
      <c r="R67" s="1633"/>
      <c r="S67" s="1633"/>
      <c r="T67" s="1633"/>
      <c r="U67" s="1633"/>
      <c r="V67" s="1633"/>
      <c r="W67" s="1633"/>
      <c r="X67" s="1633"/>
      <c r="Y67" s="1633"/>
      <c r="Z67" s="1633"/>
      <c r="AA67" s="1633"/>
      <c r="AB67" s="1633"/>
      <c r="AC67" s="1633"/>
    </row>
    <row r="68" spans="1:29" s="1585" customFormat="1" ht="17.25" customHeight="1" thickBot="1">
      <c r="A68" s="1634">
        <v>7990</v>
      </c>
      <c r="B68" s="1529">
        <v>56</v>
      </c>
      <c r="C68" s="1530" t="s">
        <v>582</v>
      </c>
      <c r="D68" s="1522"/>
      <c r="E68" s="1584"/>
      <c r="F68" s="1516">
        <f t="shared" si="4"/>
        <v>0</v>
      </c>
      <c r="G68" s="1584"/>
      <c r="H68" s="1524">
        <f t="shared" si="5"/>
        <v>0</v>
      </c>
      <c r="I68" s="1633"/>
      <c r="J68" s="1633"/>
      <c r="K68" s="1633"/>
      <c r="L68" s="1633"/>
      <c r="M68" s="1633"/>
      <c r="N68" s="1633"/>
      <c r="O68" s="1633"/>
      <c r="P68" s="1633"/>
      <c r="Q68" s="1633"/>
      <c r="R68" s="1633"/>
      <c r="S68" s="1633"/>
      <c r="T68" s="1633"/>
      <c r="U68" s="1633"/>
      <c r="V68" s="1633"/>
      <c r="W68" s="1633"/>
      <c r="X68" s="1633"/>
      <c r="Y68" s="1633"/>
      <c r="Z68" s="1633"/>
      <c r="AA68" s="1633"/>
      <c r="AB68" s="1633"/>
      <c r="AC68" s="1633"/>
    </row>
    <row r="69" spans="1:8" ht="33" customHeight="1" thickBot="1">
      <c r="A69" s="1614"/>
      <c r="B69" s="1555">
        <v>57</v>
      </c>
      <c r="C69" s="1535" t="s">
        <v>583</v>
      </c>
      <c r="D69" s="1635">
        <f>SUM(D61:D68)</f>
        <v>451723.77</v>
      </c>
      <c r="E69" s="1635">
        <f>SUM(E61:E68)</f>
        <v>451723.76</v>
      </c>
      <c r="F69" s="1635">
        <f>SUM(F61:F68)</f>
        <v>0.010000000009313226</v>
      </c>
      <c r="G69" s="1635">
        <f>SUM(G61:G68)</f>
        <v>451723.76</v>
      </c>
      <c r="H69" s="1636">
        <f>SUM(H61:H68)</f>
        <v>0</v>
      </c>
    </row>
    <row r="70" spans="1:8" ht="16.5" customHeight="1">
      <c r="A70" s="1614">
        <v>916</v>
      </c>
      <c r="B70" s="1514">
        <v>58</v>
      </c>
      <c r="C70" s="1544" t="s">
        <v>584</v>
      </c>
      <c r="D70" s="1545">
        <v>27762</v>
      </c>
      <c r="E70" s="1516">
        <v>23159.54</v>
      </c>
      <c r="F70" s="1516">
        <f aca="true" t="shared" si="6" ref="F70:F79">D70-E70</f>
        <v>4602.459999999999</v>
      </c>
      <c r="G70" s="1516">
        <v>23159.54</v>
      </c>
      <c r="H70" s="1518">
        <f aca="true" t="shared" si="7" ref="H70:H79">G70-E70</f>
        <v>0</v>
      </c>
    </row>
    <row r="71" spans="1:8" ht="16.5" customHeight="1">
      <c r="A71" s="1614">
        <v>916</v>
      </c>
      <c r="B71" s="1520">
        <v>59</v>
      </c>
      <c r="C71" s="1527" t="s">
        <v>585</v>
      </c>
      <c r="D71" s="1522">
        <v>350207.46</v>
      </c>
      <c r="E71" s="1584">
        <v>350207.46</v>
      </c>
      <c r="F71" s="1516">
        <f t="shared" si="6"/>
        <v>0</v>
      </c>
      <c r="G71" s="1584">
        <v>350207.46</v>
      </c>
      <c r="H71" s="1524">
        <f t="shared" si="7"/>
        <v>0</v>
      </c>
    </row>
    <row r="72" spans="1:8" ht="16.5" customHeight="1">
      <c r="A72" s="1614">
        <v>924</v>
      </c>
      <c r="B72" s="1520">
        <v>60</v>
      </c>
      <c r="C72" s="1527" t="s">
        <v>586</v>
      </c>
      <c r="D72" s="1522">
        <v>35943.21</v>
      </c>
      <c r="E72" s="1584">
        <v>35942.97</v>
      </c>
      <c r="F72" s="1516">
        <f t="shared" si="6"/>
        <v>0.23999999999796273</v>
      </c>
      <c r="G72" s="1584">
        <v>35942.97</v>
      </c>
      <c r="H72" s="1524">
        <f t="shared" si="7"/>
        <v>0</v>
      </c>
    </row>
    <row r="73" spans="1:8" ht="16.5" customHeight="1">
      <c r="A73" s="1637">
        <v>43</v>
      </c>
      <c r="B73" s="1520">
        <v>61</v>
      </c>
      <c r="C73" s="1527" t="s">
        <v>587</v>
      </c>
      <c r="D73" s="1522"/>
      <c r="E73" s="1584"/>
      <c r="F73" s="1516">
        <f t="shared" si="6"/>
        <v>0</v>
      </c>
      <c r="G73" s="1584"/>
      <c r="H73" s="1524">
        <f t="shared" si="7"/>
        <v>0</v>
      </c>
    </row>
    <row r="74" spans="1:8" ht="29.25" customHeight="1">
      <c r="A74" s="1614">
        <v>6912</v>
      </c>
      <c r="B74" s="1520">
        <v>62</v>
      </c>
      <c r="C74" s="1527" t="s">
        <v>588</v>
      </c>
      <c r="D74" s="1522">
        <v>5900</v>
      </c>
      <c r="E74" s="1584">
        <v>5846.36</v>
      </c>
      <c r="F74" s="1516">
        <f t="shared" si="6"/>
        <v>53.64000000000033</v>
      </c>
      <c r="G74" s="1607">
        <v>5846.36</v>
      </c>
      <c r="H74" s="1524">
        <f t="shared" si="7"/>
        <v>0</v>
      </c>
    </row>
    <row r="75" spans="1:8" ht="16.5" customHeight="1">
      <c r="A75" s="1637">
        <v>6939</v>
      </c>
      <c r="B75" s="1638">
        <v>63</v>
      </c>
      <c r="C75" s="1639" t="s">
        <v>589</v>
      </c>
      <c r="D75" s="1522"/>
      <c r="E75" s="1584"/>
      <c r="F75" s="1516">
        <f t="shared" si="6"/>
        <v>0</v>
      </c>
      <c r="G75" s="1607"/>
      <c r="H75" s="1524">
        <f t="shared" si="7"/>
        <v>0</v>
      </c>
    </row>
    <row r="76" spans="1:8" ht="16.5" customHeight="1">
      <c r="A76" s="1637">
        <v>8934</v>
      </c>
      <c r="B76" s="1638">
        <v>64</v>
      </c>
      <c r="C76" s="1527" t="s">
        <v>590</v>
      </c>
      <c r="D76" s="1522"/>
      <c r="E76" s="1584"/>
      <c r="F76" s="1516">
        <f t="shared" si="6"/>
        <v>0</v>
      </c>
      <c r="G76" s="1607"/>
      <c r="H76" s="1524">
        <f t="shared" si="7"/>
        <v>0</v>
      </c>
    </row>
    <row r="77" spans="1:8" ht="16.5" customHeight="1">
      <c r="A77" s="1637">
        <v>932</v>
      </c>
      <c r="B77" s="1638">
        <v>65</v>
      </c>
      <c r="C77" s="1527" t="s">
        <v>591</v>
      </c>
      <c r="D77" s="1522"/>
      <c r="E77" s="1523"/>
      <c r="F77" s="1516">
        <f t="shared" si="6"/>
        <v>0</v>
      </c>
      <c r="G77" s="1523"/>
      <c r="H77" s="1524">
        <f t="shared" si="7"/>
        <v>0</v>
      </c>
    </row>
    <row r="78" spans="1:8" s="1642" customFormat="1" ht="16.5" customHeight="1">
      <c r="A78" s="1614">
        <v>7907</v>
      </c>
      <c r="B78" s="1640">
        <v>66</v>
      </c>
      <c r="C78" s="1641" t="s">
        <v>592</v>
      </c>
      <c r="D78" s="1522">
        <v>39223</v>
      </c>
      <c r="E78" s="1523">
        <v>39222.4</v>
      </c>
      <c r="F78" s="1522">
        <f t="shared" si="6"/>
        <v>0.5999999999985448</v>
      </c>
      <c r="G78" s="1523">
        <v>39222.4</v>
      </c>
      <c r="H78" s="1524">
        <f t="shared" si="7"/>
        <v>0</v>
      </c>
    </row>
    <row r="79" spans="1:8" ht="16.5" customHeight="1" thickBot="1">
      <c r="A79" s="1643">
        <v>1900</v>
      </c>
      <c r="B79" s="1644">
        <v>67</v>
      </c>
      <c r="C79" s="1645" t="s">
        <v>593</v>
      </c>
      <c r="D79" s="1629"/>
      <c r="E79" s="1629"/>
      <c r="F79" s="1560">
        <f t="shared" si="6"/>
        <v>0</v>
      </c>
      <c r="G79" s="1629"/>
      <c r="H79" s="1562">
        <f t="shared" si="7"/>
        <v>0</v>
      </c>
    </row>
    <row r="80" spans="1:8" ht="94.5" customHeight="1" thickBot="1">
      <c r="A80" s="1631"/>
      <c r="B80" s="1534">
        <v>68</v>
      </c>
      <c r="C80" s="1646" t="s">
        <v>594</v>
      </c>
      <c r="D80" s="1632">
        <f>SUM(D70:D79)</f>
        <v>459035.67000000004</v>
      </c>
      <c r="E80" s="1632">
        <f>SUM(E70:E79)</f>
        <v>454378.73</v>
      </c>
      <c r="F80" s="1632">
        <f>SUM(F70:F79)</f>
        <v>4656.939999999996</v>
      </c>
      <c r="G80" s="1632">
        <f>SUM(G70:G79)</f>
        <v>454378.73</v>
      </c>
      <c r="H80" s="1538">
        <f>SUM(H70:H79)</f>
        <v>0</v>
      </c>
    </row>
    <row r="81" spans="1:8" ht="99.75" customHeight="1" thickBot="1">
      <c r="A81" s="1569"/>
      <c r="B81" s="1534">
        <v>69</v>
      </c>
      <c r="C81" s="1535" t="s">
        <v>595</v>
      </c>
      <c r="D81" s="1537">
        <f>D69+D80</f>
        <v>910759.4400000001</v>
      </c>
      <c r="E81" s="1537">
        <f>SUM(E69+E80)</f>
        <v>906102.49</v>
      </c>
      <c r="F81" s="1537">
        <f>SUM(F69+F80)</f>
        <v>4656.950000000005</v>
      </c>
      <c r="G81" s="1537">
        <f>SUM(G69+G80)</f>
        <v>906102.49</v>
      </c>
      <c r="H81" s="1538">
        <f>SUM(H69+H80)</f>
        <v>0</v>
      </c>
    </row>
    <row r="82" spans="1:8" ht="16.5" customHeight="1" thickBot="1">
      <c r="A82" s="1647" t="s">
        <v>596</v>
      </c>
      <c r="B82" s="1644"/>
      <c r="C82" s="1645"/>
      <c r="D82" s="1648"/>
      <c r="E82" s="1649">
        <f>""</f>
      </c>
      <c r="F82" s="1649">
        <f>""</f>
      </c>
      <c r="G82" s="1650"/>
      <c r="H82" s="1651"/>
    </row>
    <row r="83" spans="1:8" s="1525" customFormat="1" ht="18" customHeight="1">
      <c r="A83" s="1572">
        <v>4933</v>
      </c>
      <c r="B83" s="1640">
        <v>70</v>
      </c>
      <c r="C83" s="1641" t="s">
        <v>597</v>
      </c>
      <c r="D83" s="1523"/>
      <c r="E83" s="1574"/>
      <c r="F83" s="1516">
        <f>D83-E83</f>
        <v>0</v>
      </c>
      <c r="G83" s="1584"/>
      <c r="H83" s="1524">
        <f>G83-E83</f>
        <v>0</v>
      </c>
    </row>
    <row r="84" spans="1:8" s="1585" customFormat="1" ht="18" customHeight="1">
      <c r="A84" s="1614">
        <v>6998</v>
      </c>
      <c r="B84" s="1640">
        <v>71</v>
      </c>
      <c r="C84" s="1641" t="s">
        <v>598</v>
      </c>
      <c r="D84" s="1522"/>
      <c r="E84" s="1584"/>
      <c r="F84" s="1516">
        <f>D84-E84</f>
        <v>0</v>
      </c>
      <c r="G84" s="1584"/>
      <c r="H84" s="1524">
        <f>G84-E84</f>
        <v>0</v>
      </c>
    </row>
    <row r="85" spans="1:8" s="1585" customFormat="1" ht="18" customHeight="1">
      <c r="A85" s="1614">
        <v>14939</v>
      </c>
      <c r="B85" s="1640">
        <v>72</v>
      </c>
      <c r="C85" s="1641" t="s">
        <v>599</v>
      </c>
      <c r="D85" s="1522"/>
      <c r="E85" s="1584"/>
      <c r="F85" s="1516">
        <f>D85-E85</f>
        <v>0</v>
      </c>
      <c r="G85" s="1584"/>
      <c r="H85" s="1524">
        <f>G85-E85</f>
        <v>0</v>
      </c>
    </row>
    <row r="86" spans="1:8" s="1525" customFormat="1" ht="18" customHeight="1">
      <c r="A86" s="1652">
        <v>5936</v>
      </c>
      <c r="B86" s="1618">
        <v>73</v>
      </c>
      <c r="C86" s="1653" t="s">
        <v>600</v>
      </c>
      <c r="D86" s="1549">
        <v>830000</v>
      </c>
      <c r="E86" s="1613">
        <v>699914.67</v>
      </c>
      <c r="F86" s="1549">
        <f>D86-E86</f>
        <v>130085.32999999996</v>
      </c>
      <c r="G86" s="1613">
        <v>699914.67</v>
      </c>
      <c r="H86" s="1622">
        <f>G86-E86</f>
        <v>0</v>
      </c>
    </row>
    <row r="87" spans="1:8" s="1525" customFormat="1" ht="18" customHeight="1" thickBot="1">
      <c r="A87" s="1628">
        <v>3930</v>
      </c>
      <c r="B87" s="1529">
        <v>74</v>
      </c>
      <c r="C87" s="1639" t="s">
        <v>601</v>
      </c>
      <c r="D87" s="1531"/>
      <c r="E87" s="1609"/>
      <c r="F87" s="1516">
        <f>D87-E87</f>
        <v>0</v>
      </c>
      <c r="G87" s="1609"/>
      <c r="H87" s="1524">
        <f>G87-E87</f>
        <v>0</v>
      </c>
    </row>
    <row r="88" spans="1:8" s="1525" customFormat="1" ht="35.25" customHeight="1" thickBot="1">
      <c r="A88" s="1654"/>
      <c r="B88" s="1555">
        <v>75</v>
      </c>
      <c r="C88" s="1535" t="s">
        <v>602</v>
      </c>
      <c r="D88" s="1537">
        <f>SUM(D83:D87)</f>
        <v>830000</v>
      </c>
      <c r="E88" s="1537">
        <f>SUM(E83:E87)</f>
        <v>699914.67</v>
      </c>
      <c r="F88" s="1537">
        <f>SUM(F83:F87)</f>
        <v>130085.32999999996</v>
      </c>
      <c r="G88" s="1537">
        <f>SUM(G83:G87)</f>
        <v>699914.67</v>
      </c>
      <c r="H88" s="1538">
        <f>SUM(H83:H87)</f>
        <v>0</v>
      </c>
    </row>
    <row r="89" spans="1:8" s="1525" customFormat="1" ht="16.5" customHeight="1">
      <c r="A89" s="1572">
        <v>7827</v>
      </c>
      <c r="B89" s="1514">
        <v>76</v>
      </c>
      <c r="C89" s="1592" t="s">
        <v>603</v>
      </c>
      <c r="D89" s="1516"/>
      <c r="E89" s="1574"/>
      <c r="F89" s="1516">
        <f aca="true" t="shared" si="8" ref="F89:F100">D89-E89</f>
        <v>0</v>
      </c>
      <c r="G89" s="1574"/>
      <c r="H89" s="1518">
        <f aca="true" t="shared" si="9" ref="H89:H100">G89-E89</f>
        <v>0</v>
      </c>
    </row>
    <row r="90" spans="1:8" s="1525" customFormat="1" ht="16.5" customHeight="1">
      <c r="A90" s="1572">
        <v>828</v>
      </c>
      <c r="B90" s="1514">
        <v>77</v>
      </c>
      <c r="C90" s="1544" t="s">
        <v>604</v>
      </c>
      <c r="D90" s="1516">
        <v>136680.98</v>
      </c>
      <c r="E90" s="1574">
        <v>132201.52</v>
      </c>
      <c r="F90" s="1516">
        <f t="shared" si="8"/>
        <v>4479.460000000021</v>
      </c>
      <c r="G90" s="1574">
        <v>132201.52</v>
      </c>
      <c r="H90" s="1518">
        <f t="shared" si="9"/>
        <v>0</v>
      </c>
    </row>
    <row r="91" spans="1:8" s="1525" customFormat="1" ht="16.5" customHeight="1">
      <c r="A91" s="1572">
        <v>1820</v>
      </c>
      <c r="B91" s="1514">
        <v>78</v>
      </c>
      <c r="C91" s="1544" t="s">
        <v>605</v>
      </c>
      <c r="D91" s="1516"/>
      <c r="E91" s="1574"/>
      <c r="F91" s="1516">
        <f t="shared" si="8"/>
        <v>0</v>
      </c>
      <c r="G91" s="1574"/>
      <c r="H91" s="1518">
        <f t="shared" si="9"/>
        <v>0</v>
      </c>
    </row>
    <row r="92" spans="1:8" s="1525" customFormat="1" ht="16.5" customHeight="1">
      <c r="A92" s="1572">
        <v>6824</v>
      </c>
      <c r="B92" s="1514">
        <v>79</v>
      </c>
      <c r="C92" s="1544" t="s">
        <v>606</v>
      </c>
      <c r="D92" s="1516"/>
      <c r="E92" s="1574"/>
      <c r="F92" s="1516">
        <f t="shared" si="8"/>
        <v>0</v>
      </c>
      <c r="G92" s="1574"/>
      <c r="H92" s="1518">
        <f t="shared" si="9"/>
        <v>0</v>
      </c>
    </row>
    <row r="93" spans="1:8" s="1525" customFormat="1" ht="16.5" customHeight="1">
      <c r="A93" s="1572">
        <v>836</v>
      </c>
      <c r="B93" s="1514">
        <v>80</v>
      </c>
      <c r="C93" s="1544" t="s">
        <v>607</v>
      </c>
      <c r="D93" s="1516"/>
      <c r="E93" s="1574"/>
      <c r="F93" s="1516">
        <f t="shared" si="8"/>
        <v>0</v>
      </c>
      <c r="G93" s="1574"/>
      <c r="H93" s="1518">
        <f t="shared" si="9"/>
        <v>0</v>
      </c>
    </row>
    <row r="94" spans="1:8" ht="16.5" customHeight="1">
      <c r="A94" s="1614">
        <v>5899</v>
      </c>
      <c r="B94" s="1520">
        <v>81</v>
      </c>
      <c r="C94" s="1527" t="s">
        <v>608</v>
      </c>
      <c r="D94" s="1516"/>
      <c r="E94" s="1574"/>
      <c r="F94" s="1516">
        <f t="shared" si="8"/>
        <v>0</v>
      </c>
      <c r="G94" s="1574"/>
      <c r="H94" s="1518">
        <f t="shared" si="9"/>
        <v>0</v>
      </c>
    </row>
    <row r="95" spans="1:8" ht="16.5" customHeight="1">
      <c r="A95" s="1572">
        <v>6891</v>
      </c>
      <c r="B95" s="1514">
        <v>82</v>
      </c>
      <c r="C95" s="1544" t="s">
        <v>609</v>
      </c>
      <c r="D95" s="1516"/>
      <c r="E95" s="1574"/>
      <c r="F95" s="1516">
        <f t="shared" si="8"/>
        <v>0</v>
      </c>
      <c r="G95" s="1574"/>
      <c r="H95" s="1518">
        <f t="shared" si="9"/>
        <v>0</v>
      </c>
    </row>
    <row r="96" spans="1:8" ht="16.5" customHeight="1">
      <c r="A96" s="1572">
        <v>7894</v>
      </c>
      <c r="B96" s="1514">
        <v>83</v>
      </c>
      <c r="C96" s="1544" t="s">
        <v>610</v>
      </c>
      <c r="D96" s="1516"/>
      <c r="E96" s="1574"/>
      <c r="F96" s="1516">
        <f t="shared" si="8"/>
        <v>0</v>
      </c>
      <c r="G96" s="1574"/>
      <c r="H96" s="1518">
        <f t="shared" si="9"/>
        <v>0</v>
      </c>
    </row>
    <row r="97" spans="1:9" ht="16.5" customHeight="1">
      <c r="A97" s="1556">
        <v>2049</v>
      </c>
      <c r="B97" s="1514">
        <v>84</v>
      </c>
      <c r="C97" s="1544" t="s">
        <v>611</v>
      </c>
      <c r="D97" s="1516">
        <v>9886</v>
      </c>
      <c r="E97" s="1574">
        <v>9886</v>
      </c>
      <c r="F97" s="1516">
        <f t="shared" si="8"/>
        <v>0</v>
      </c>
      <c r="G97" s="1574">
        <v>9886</v>
      </c>
      <c r="H97" s="1518">
        <f t="shared" si="9"/>
        <v>0</v>
      </c>
      <c r="I97" s="1655"/>
    </row>
    <row r="98" spans="1:8" s="1525" customFormat="1" ht="16.5" customHeight="1">
      <c r="A98" s="1556">
        <v>3826</v>
      </c>
      <c r="B98" s="1514">
        <v>85</v>
      </c>
      <c r="C98" s="1656" t="s">
        <v>612</v>
      </c>
      <c r="D98" s="1516"/>
      <c r="E98" s="1574"/>
      <c r="F98" s="1516">
        <f t="shared" si="8"/>
        <v>0</v>
      </c>
      <c r="G98" s="1574"/>
      <c r="H98" s="1518">
        <f t="shared" si="9"/>
        <v>0</v>
      </c>
    </row>
    <row r="99" spans="1:8" s="1525" customFormat="1" ht="30" customHeight="1">
      <c r="A99" s="1556">
        <v>8811</v>
      </c>
      <c r="B99" s="1514">
        <v>86</v>
      </c>
      <c r="C99" s="1656" t="s">
        <v>613</v>
      </c>
      <c r="D99" s="1516"/>
      <c r="E99" s="1574"/>
      <c r="F99" s="1516">
        <f t="shared" si="8"/>
        <v>0</v>
      </c>
      <c r="G99" s="1574"/>
      <c r="H99" s="1518">
        <f t="shared" si="9"/>
        <v>0</v>
      </c>
    </row>
    <row r="100" spans="1:8" ht="19.5" customHeight="1" thickBot="1">
      <c r="A100" s="1557">
        <v>1839</v>
      </c>
      <c r="B100" s="1558">
        <v>87</v>
      </c>
      <c r="C100" s="1559" t="s">
        <v>614</v>
      </c>
      <c r="D100" s="1516"/>
      <c r="E100" s="1657"/>
      <c r="F100" s="1516">
        <f t="shared" si="8"/>
        <v>0</v>
      </c>
      <c r="G100" s="1657"/>
      <c r="H100" s="1518">
        <f t="shared" si="9"/>
        <v>0</v>
      </c>
    </row>
    <row r="101" spans="1:8" ht="20.25" customHeight="1" thickBot="1">
      <c r="A101" s="1569"/>
      <c r="B101" s="1555">
        <v>88</v>
      </c>
      <c r="C101" s="1535" t="s">
        <v>615</v>
      </c>
      <c r="D101" s="1537">
        <f>SUM(D89:D100)</f>
        <v>146566.98</v>
      </c>
      <c r="E101" s="1537">
        <f>SUM(E89:E100)</f>
        <v>142087.52</v>
      </c>
      <c r="F101" s="1537">
        <f>SUM(F89:F100)</f>
        <v>4479.460000000021</v>
      </c>
      <c r="G101" s="1537">
        <f>SUM(G89:G100)</f>
        <v>142087.52</v>
      </c>
      <c r="H101" s="1538">
        <f>SUM(H89:H100)</f>
        <v>0</v>
      </c>
    </row>
    <row r="102" spans="1:8" s="1525" customFormat="1" ht="16.5" customHeight="1">
      <c r="A102" s="1572">
        <v>908</v>
      </c>
      <c r="B102" s="1514">
        <v>89</v>
      </c>
      <c r="C102" s="1658" t="s">
        <v>616</v>
      </c>
      <c r="D102" s="1516"/>
      <c r="E102" s="1574"/>
      <c r="F102" s="1516">
        <f>D102-E102</f>
        <v>0</v>
      </c>
      <c r="G102" s="1574"/>
      <c r="H102" s="1518">
        <f>G102-E102</f>
        <v>0</v>
      </c>
    </row>
    <row r="103" spans="1:8" ht="16.5" customHeight="1">
      <c r="A103" s="1628">
        <v>916</v>
      </c>
      <c r="B103" s="1529">
        <v>90</v>
      </c>
      <c r="C103" s="1530" t="s">
        <v>617</v>
      </c>
      <c r="D103" s="1523"/>
      <c r="E103" s="1584"/>
      <c r="F103" s="1516">
        <f>D103-E103</f>
        <v>0</v>
      </c>
      <c r="G103" s="1584"/>
      <c r="H103" s="1524">
        <f>G103-E103</f>
        <v>0</v>
      </c>
    </row>
    <row r="104" spans="1:8" ht="25.5" customHeight="1">
      <c r="A104" s="1659">
        <v>3914</v>
      </c>
      <c r="B104" s="1520">
        <v>91</v>
      </c>
      <c r="C104" s="1527" t="s">
        <v>618</v>
      </c>
      <c r="D104" s="1523"/>
      <c r="E104" s="1584"/>
      <c r="F104" s="1516">
        <f>D104-E104</f>
        <v>0</v>
      </c>
      <c r="G104" s="1584"/>
      <c r="H104" s="1524">
        <f>G104-E104</f>
        <v>0</v>
      </c>
    </row>
    <row r="105" spans="1:8" ht="16.5" customHeight="1">
      <c r="A105" s="1659">
        <v>5995</v>
      </c>
      <c r="B105" s="1520">
        <v>92</v>
      </c>
      <c r="C105" s="1527" t="s">
        <v>619</v>
      </c>
      <c r="D105" s="1523"/>
      <c r="E105" s="1584"/>
      <c r="F105" s="1516">
        <f>D105-E105</f>
        <v>0</v>
      </c>
      <c r="G105" s="1609"/>
      <c r="H105" s="1524">
        <f>G105-E105</f>
        <v>0</v>
      </c>
    </row>
    <row r="106" spans="1:8" ht="21" customHeight="1" thickBot="1">
      <c r="A106" s="1660">
        <v>7990</v>
      </c>
      <c r="B106" s="1661">
        <v>93</v>
      </c>
      <c r="C106" s="1662" t="s">
        <v>620</v>
      </c>
      <c r="D106" s="1523"/>
      <c r="E106" s="1609"/>
      <c r="F106" s="1516">
        <f>D106-E106</f>
        <v>0</v>
      </c>
      <c r="G106" s="1609"/>
      <c r="H106" s="1524">
        <f>G106-E106</f>
        <v>0</v>
      </c>
    </row>
    <row r="107" spans="1:8" s="1525" customFormat="1" ht="31.5" customHeight="1" thickBot="1">
      <c r="A107" s="1631"/>
      <c r="B107" s="1555">
        <v>94</v>
      </c>
      <c r="C107" s="1535" t="s">
        <v>621</v>
      </c>
      <c r="D107" s="1537">
        <f>SUM(D102:D106)</f>
        <v>0</v>
      </c>
      <c r="E107" s="1537">
        <f>SUM(E102:E106)</f>
        <v>0</v>
      </c>
      <c r="F107" s="1537">
        <f>SUM(F102:F106)</f>
        <v>0</v>
      </c>
      <c r="G107" s="1537">
        <f>SUM(G102:G106)</f>
        <v>0</v>
      </c>
      <c r="H107" s="1538">
        <f>SUM(H102:H106)</f>
        <v>0</v>
      </c>
    </row>
    <row r="108" spans="1:8" s="1525" customFormat="1" ht="19.5" customHeight="1">
      <c r="A108" s="1663">
        <v>3041</v>
      </c>
      <c r="B108" s="1664">
        <v>95</v>
      </c>
      <c r="C108" s="1658" t="s">
        <v>622</v>
      </c>
      <c r="D108" s="1665"/>
      <c r="E108" s="1666"/>
      <c r="F108" s="1516">
        <f>D108-E108</f>
        <v>0</v>
      </c>
      <c r="G108" s="1666"/>
      <c r="H108" s="1667">
        <f>G108-E108</f>
        <v>0</v>
      </c>
    </row>
    <row r="109" spans="1:8" s="1525" customFormat="1" ht="30" customHeight="1">
      <c r="A109" s="1659">
        <v>2911</v>
      </c>
      <c r="B109" s="1520">
        <v>96</v>
      </c>
      <c r="C109" s="1527" t="s">
        <v>623</v>
      </c>
      <c r="D109" s="1522">
        <v>2621</v>
      </c>
      <c r="E109" s="1607">
        <v>2115.7</v>
      </c>
      <c r="F109" s="1516">
        <f>D109-E109</f>
        <v>505.3000000000002</v>
      </c>
      <c r="G109" s="1607">
        <v>2115.7</v>
      </c>
      <c r="H109" s="1524">
        <f>G109-E109</f>
        <v>0</v>
      </c>
    </row>
    <row r="110" spans="1:8" s="1525" customFormat="1" ht="30.75" customHeight="1" thickBot="1">
      <c r="A110" s="1668">
        <v>5901</v>
      </c>
      <c r="B110" s="1669">
        <v>97</v>
      </c>
      <c r="C110" s="1670" t="s">
        <v>624</v>
      </c>
      <c r="D110" s="1671"/>
      <c r="E110" s="1672"/>
      <c r="F110" s="1671">
        <f>D110-E110</f>
        <v>0</v>
      </c>
      <c r="G110" s="1672"/>
      <c r="H110" s="1673">
        <f>G110-E110</f>
        <v>0</v>
      </c>
    </row>
    <row r="111" spans="1:8" s="1525" customFormat="1" ht="28.5" customHeight="1" thickBot="1" thickTop="1">
      <c r="A111" s="1674"/>
      <c r="B111" s="1564">
        <v>98</v>
      </c>
      <c r="C111" s="1565" t="s">
        <v>625</v>
      </c>
      <c r="D111" s="1566">
        <f>SUM(D60+D101)</f>
        <v>6369732.73</v>
      </c>
      <c r="E111" s="1566">
        <f>SUM(E60+E101)</f>
        <v>6332505.239999999</v>
      </c>
      <c r="F111" s="1566">
        <f>SUM(F60+F101)</f>
        <v>37227.49000000013</v>
      </c>
      <c r="G111" s="1566">
        <f>SUM(G60+G101)</f>
        <v>6332505.239999999</v>
      </c>
      <c r="H111" s="1675">
        <f>SUM(H60+H101)</f>
        <v>0</v>
      </c>
    </row>
    <row r="112" spans="1:8" s="1525" customFormat="1" ht="80.25" customHeight="1" thickBot="1">
      <c r="A112" s="1569"/>
      <c r="B112" s="1547">
        <v>99</v>
      </c>
      <c r="C112" s="1565" t="s">
        <v>626</v>
      </c>
      <c r="D112" s="1676">
        <f>SUM(D81+D107)</f>
        <v>910759.4400000001</v>
      </c>
      <c r="E112" s="1676">
        <f>SUM(E81+E107)</f>
        <v>906102.49</v>
      </c>
      <c r="F112" s="1676">
        <f>SUM(F81+F107)</f>
        <v>4656.950000000005</v>
      </c>
      <c r="G112" s="1676">
        <f>SUM(G81+G107)</f>
        <v>906102.49</v>
      </c>
      <c r="H112" s="1538">
        <f>SUM(H81+H107)</f>
        <v>0</v>
      </c>
    </row>
    <row r="113" spans="1:8" ht="57.75" customHeight="1" thickBot="1">
      <c r="A113" s="1677"/>
      <c r="B113" s="1678">
        <v>100</v>
      </c>
      <c r="C113" s="1535" t="s">
        <v>627</v>
      </c>
      <c r="D113" s="1676">
        <f>SUM(D108:D110)</f>
        <v>2621</v>
      </c>
      <c r="E113" s="1676">
        <f>SUM(E108:E110)</f>
        <v>2115.7</v>
      </c>
      <c r="F113" s="1676">
        <f>SUM(F108:F110)</f>
        <v>505.3000000000002</v>
      </c>
      <c r="G113" s="1676">
        <f>SUM(G108:G110)</f>
        <v>2115.7</v>
      </c>
      <c r="H113" s="1538">
        <f>SUM(H108:H110)</f>
        <v>0</v>
      </c>
    </row>
    <row r="114" spans="1:8" ht="32.25" customHeight="1" thickBot="1">
      <c r="A114" s="1677"/>
      <c r="B114" s="1678">
        <v>101</v>
      </c>
      <c r="C114" s="1535" t="s">
        <v>628</v>
      </c>
      <c r="D114" s="1676">
        <f>D88</f>
        <v>830000</v>
      </c>
      <c r="E114" s="1676">
        <f>E88</f>
        <v>699914.67</v>
      </c>
      <c r="F114" s="1676">
        <f>F88</f>
        <v>130085.32999999996</v>
      </c>
      <c r="G114" s="1679">
        <f>G88</f>
        <v>699914.67</v>
      </c>
      <c r="H114" s="1538">
        <f>H88</f>
        <v>0</v>
      </c>
    </row>
    <row r="115" spans="1:8" ht="23.25" customHeight="1" thickBot="1">
      <c r="A115" s="1680"/>
      <c r="B115" s="1570">
        <v>102</v>
      </c>
      <c r="C115" s="1681" t="s">
        <v>629</v>
      </c>
      <c r="D115" s="1571">
        <f>SUM(D111:D114)</f>
        <v>8113113.170000001</v>
      </c>
      <c r="E115" s="1571">
        <f>SUM(E111:E114)</f>
        <v>7940638.1</v>
      </c>
      <c r="F115" s="1537">
        <f>SUM(F111:F114)</f>
        <v>172475.0700000001</v>
      </c>
      <c r="G115" s="1536">
        <f>SUM(G111:G114)</f>
        <v>7940638.1</v>
      </c>
      <c r="H115" s="1538">
        <f>SUM(H111:H114)</f>
        <v>0</v>
      </c>
    </row>
    <row r="116" ht="14.25">
      <c r="A116" s="1682" t="s">
        <v>630</v>
      </c>
    </row>
    <row r="117" spans="4:8" ht="14.25">
      <c r="D117" s="1683"/>
      <c r="E117" s="1683"/>
      <c r="F117" s="1683"/>
      <c r="G117" s="1684"/>
      <c r="H117" s="1685"/>
    </row>
    <row r="118" ht="14.25">
      <c r="E118" s="1686"/>
    </row>
    <row r="119" ht="14.25">
      <c r="E119" s="1686"/>
    </row>
    <row r="120" ht="14.25">
      <c r="E120" s="1686"/>
    </row>
    <row r="121" ht="14.25">
      <c r="E121" s="1686"/>
    </row>
  </sheetData>
  <mergeCells count="1">
    <mergeCell ref="G2:H2"/>
  </mergeCells>
  <printOptions horizontalCentered="1"/>
  <pageMargins left="0.7874015748031497" right="0.5905511811023623" top="0" bottom="0.1968503937007874" header="0" footer="0.1968503937007874"/>
  <pageSetup horizontalDpi="600" verticalDpi="600" orientation="portrait" paperSize="9" scale="45" r:id="rId1"/>
  <rowBreaks count="1" manualBreakCount="1">
    <brk id="81" max="255" man="1"/>
  </rowBreaks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3"/>
  <sheetViews>
    <sheetView tabSelected="1" view="pageBreakPreview" zoomScaleSheetLayoutView="100" workbookViewId="0" topLeftCell="A13">
      <selection activeCell="A30" sqref="A30"/>
    </sheetView>
  </sheetViews>
  <sheetFormatPr defaultColWidth="9.140625" defaultRowHeight="12.75"/>
  <cols>
    <col min="1" max="1" width="53.140625" style="1768" customWidth="1"/>
    <col min="2" max="4" width="15.7109375" style="1768" customWidth="1"/>
    <col min="5" max="16384" width="9.140625" style="1768" customWidth="1"/>
  </cols>
  <sheetData>
    <row r="1" spans="1:4" ht="20.25">
      <c r="A1" s="1766" t="s">
        <v>350</v>
      </c>
      <c r="B1" s="1767"/>
      <c r="C1" s="1767"/>
      <c r="D1" s="1767"/>
    </row>
    <row r="2" spans="1:4" ht="20.25">
      <c r="A2" s="1769" t="s">
        <v>351</v>
      </c>
      <c r="B2" s="1770"/>
      <c r="C2" s="1770"/>
      <c r="D2" s="1770"/>
    </row>
    <row r="3" spans="1:4" ht="12.75">
      <c r="A3" s="1771"/>
      <c r="B3" s="1771"/>
      <c r="C3" s="1771"/>
      <c r="D3" s="1771"/>
    </row>
    <row r="4" spans="1:4" ht="1.5" customHeight="1">
      <c r="A4" s="1771"/>
      <c r="B4" s="1771"/>
      <c r="C4" s="1771"/>
      <c r="D4" s="1771"/>
    </row>
    <row r="5" spans="1:4" ht="1.5" customHeight="1" thickBot="1">
      <c r="A5" s="1771"/>
      <c r="B5" s="1771"/>
      <c r="C5" s="1771"/>
      <c r="D5" s="1771"/>
    </row>
    <row r="6" spans="1:4" ht="63.75" thickBot="1">
      <c r="A6" s="1772" t="s">
        <v>352</v>
      </c>
      <c r="B6" s="1773" t="s">
        <v>353</v>
      </c>
      <c r="C6" s="1774" t="s">
        <v>354</v>
      </c>
      <c r="D6" s="1774" t="s">
        <v>355</v>
      </c>
    </row>
    <row r="7" spans="1:4" ht="15" customHeight="1" thickBot="1">
      <c r="A7" s="1775" t="s">
        <v>356</v>
      </c>
      <c r="B7" s="1776">
        <v>802443000</v>
      </c>
      <c r="C7" s="1777">
        <v>57003000</v>
      </c>
      <c r="D7" s="1777">
        <v>16484000</v>
      </c>
    </row>
    <row r="8" spans="1:4" ht="15" customHeight="1">
      <c r="A8" s="1778" t="s">
        <v>357</v>
      </c>
      <c r="B8" s="1779">
        <v>71002000</v>
      </c>
      <c r="C8" s="1780">
        <v>3899000</v>
      </c>
      <c r="D8" s="1781">
        <v>1100000</v>
      </c>
    </row>
    <row r="9" spans="1:4" ht="15" customHeight="1">
      <c r="A9" s="1782" t="s">
        <v>358</v>
      </c>
      <c r="B9" s="1779">
        <v>109687000</v>
      </c>
      <c r="C9" s="1780">
        <v>6655000</v>
      </c>
      <c r="D9" s="1780">
        <v>1872000</v>
      </c>
    </row>
    <row r="10" spans="1:4" ht="15" customHeight="1">
      <c r="A10" s="1782" t="s">
        <v>359</v>
      </c>
      <c r="B10" s="1779">
        <v>24454000</v>
      </c>
      <c r="C10" s="1780">
        <v>1459000</v>
      </c>
      <c r="D10" s="1780">
        <v>484000</v>
      </c>
    </row>
    <row r="11" spans="1:4" ht="15" customHeight="1">
      <c r="A11" s="1783" t="s">
        <v>360</v>
      </c>
      <c r="B11" s="1779">
        <v>26237000</v>
      </c>
      <c r="C11" s="1780">
        <v>1846000</v>
      </c>
      <c r="D11" s="1780">
        <v>440000</v>
      </c>
    </row>
    <row r="12" spans="1:4" ht="15" customHeight="1">
      <c r="A12" s="1783" t="s">
        <v>361</v>
      </c>
      <c r="B12" s="1779">
        <v>17310000</v>
      </c>
      <c r="C12" s="1780">
        <v>789000</v>
      </c>
      <c r="D12" s="1780">
        <v>306000</v>
      </c>
    </row>
    <row r="13" spans="1:4" ht="15" customHeight="1">
      <c r="A13" s="1782" t="s">
        <v>362</v>
      </c>
      <c r="B13" s="1779">
        <v>42912000</v>
      </c>
      <c r="C13" s="1780">
        <v>2650000</v>
      </c>
      <c r="D13" s="1780">
        <v>751000</v>
      </c>
    </row>
    <row r="14" spans="1:4" ht="15" customHeight="1">
      <c r="A14" s="1782" t="s">
        <v>363</v>
      </c>
      <c r="B14" s="1779">
        <v>30510000</v>
      </c>
      <c r="C14" s="1780">
        <v>1527000</v>
      </c>
      <c r="D14" s="1780">
        <v>437000</v>
      </c>
    </row>
    <row r="15" spans="1:4" ht="15" customHeight="1">
      <c r="A15" s="1782" t="s">
        <v>364</v>
      </c>
      <c r="B15" s="1779">
        <v>10897000</v>
      </c>
      <c r="C15" s="1780">
        <v>722000</v>
      </c>
      <c r="D15" s="1780">
        <v>177000</v>
      </c>
    </row>
    <row r="16" spans="1:4" ht="15" customHeight="1">
      <c r="A16" s="1782" t="s">
        <v>365</v>
      </c>
      <c r="B16" s="1779">
        <v>4033000</v>
      </c>
      <c r="C16" s="1780">
        <v>223000</v>
      </c>
      <c r="D16" s="1780">
        <v>53000</v>
      </c>
    </row>
    <row r="17" spans="1:4" ht="15" customHeight="1">
      <c r="A17" s="1782" t="s">
        <v>366</v>
      </c>
      <c r="B17" s="1779">
        <v>13449000</v>
      </c>
      <c r="C17" s="1780">
        <v>851000</v>
      </c>
      <c r="D17" s="1780">
        <v>218000</v>
      </c>
    </row>
    <row r="18" spans="1:4" ht="15" customHeight="1">
      <c r="A18" s="1782" t="s">
        <v>367</v>
      </c>
      <c r="B18" s="1779">
        <v>24184000</v>
      </c>
      <c r="C18" s="1780">
        <v>1226000</v>
      </c>
      <c r="D18" s="1780">
        <v>353000</v>
      </c>
    </row>
    <row r="19" spans="1:4" ht="15" customHeight="1">
      <c r="A19" s="1782" t="s">
        <v>368</v>
      </c>
      <c r="B19" s="1779">
        <v>3826000</v>
      </c>
      <c r="C19" s="1780">
        <v>265000</v>
      </c>
      <c r="D19" s="1780">
        <v>0</v>
      </c>
    </row>
    <row r="20" spans="1:4" ht="15" customHeight="1">
      <c r="A20" s="1782" t="s">
        <v>369</v>
      </c>
      <c r="B20" s="1779">
        <v>11038000</v>
      </c>
      <c r="C20" s="1780">
        <v>675000</v>
      </c>
      <c r="D20" s="1780">
        <v>169000</v>
      </c>
    </row>
    <row r="21" spans="1:4" ht="15" customHeight="1">
      <c r="A21" s="1782" t="s">
        <v>370</v>
      </c>
      <c r="B21" s="1779">
        <v>11232000</v>
      </c>
      <c r="C21" s="1780">
        <v>712000</v>
      </c>
      <c r="D21" s="1780">
        <v>204000</v>
      </c>
    </row>
    <row r="22" spans="1:4" ht="15" customHeight="1">
      <c r="A22" s="1783" t="s">
        <v>371</v>
      </c>
      <c r="B22" s="1779">
        <v>1417000</v>
      </c>
      <c r="C22" s="1780">
        <v>58000</v>
      </c>
      <c r="D22" s="1780">
        <v>17000</v>
      </c>
    </row>
    <row r="23" spans="1:4" ht="15" customHeight="1">
      <c r="A23" s="1782" t="s">
        <v>372</v>
      </c>
      <c r="B23" s="1779">
        <v>10492000</v>
      </c>
      <c r="C23" s="1780">
        <v>691000</v>
      </c>
      <c r="D23" s="1780">
        <v>174000</v>
      </c>
    </row>
    <row r="24" spans="1:4" ht="15" customHeight="1">
      <c r="A24" s="1784" t="s">
        <v>373</v>
      </c>
      <c r="B24" s="1785">
        <v>29877000</v>
      </c>
      <c r="C24" s="1786">
        <v>1749000</v>
      </c>
      <c r="D24" s="1787">
        <v>501000</v>
      </c>
    </row>
    <row r="25" spans="1:4" ht="15" customHeight="1" thickBot="1">
      <c r="A25" s="1775" t="s">
        <v>374</v>
      </c>
      <c r="B25" s="1776">
        <f>SUM(B8:B24)</f>
        <v>442557000</v>
      </c>
      <c r="C25" s="1777">
        <f>SUM(C8:C24)</f>
        <v>25997000</v>
      </c>
      <c r="D25" s="1777">
        <f>SUM(D8:D24)</f>
        <v>7256000</v>
      </c>
    </row>
    <row r="26" spans="1:4" ht="15" customHeight="1" thickBot="1">
      <c r="A26" s="1788" t="s">
        <v>311</v>
      </c>
      <c r="B26" s="1789">
        <f>B7+B25</f>
        <v>1245000000</v>
      </c>
      <c r="C26" s="1790">
        <f>C7+C25</f>
        <v>83000000</v>
      </c>
      <c r="D26" s="1790">
        <f>D7+D25</f>
        <v>23740000</v>
      </c>
    </row>
    <row r="27" spans="1:4" ht="15.75">
      <c r="A27" s="1791"/>
      <c r="B27" s="1791"/>
      <c r="C27" s="1791"/>
      <c r="D27" s="1791"/>
    </row>
    <row r="28" spans="1:4" ht="23.25" customHeight="1">
      <c r="A28" s="1792"/>
      <c r="B28" s="1792"/>
      <c r="C28" s="1793"/>
      <c r="D28" s="1793"/>
    </row>
    <row r="29" spans="1:4" ht="12.75" customHeight="1">
      <c r="A29" s="1794" t="s">
        <v>375</v>
      </c>
      <c r="B29" s="1794"/>
      <c r="C29" s="1794"/>
      <c r="D29" s="1795"/>
    </row>
    <row r="30" spans="1:4" ht="12.75" customHeight="1" thickBot="1">
      <c r="A30" s="1796"/>
      <c r="B30" s="1796"/>
      <c r="C30" s="1796"/>
      <c r="D30" s="1795"/>
    </row>
    <row r="31" spans="1:4" ht="32.25" thickBot="1">
      <c r="A31" s="1772" t="s">
        <v>352</v>
      </c>
      <c r="B31" s="1773" t="s">
        <v>677</v>
      </c>
      <c r="C31" s="1797" t="s">
        <v>680</v>
      </c>
      <c r="D31" s="1795"/>
    </row>
    <row r="32" spans="1:4" ht="16.5" thickBot="1">
      <c r="A32" s="1798" t="s">
        <v>376</v>
      </c>
      <c r="B32" s="1799">
        <v>2899.49</v>
      </c>
      <c r="C32" s="1800">
        <v>2975.21</v>
      </c>
      <c r="D32" s="1795"/>
    </row>
    <row r="33" spans="1:4" ht="15.75">
      <c r="A33" s="1801" t="s">
        <v>377</v>
      </c>
      <c r="B33" s="1802">
        <v>231.79</v>
      </c>
      <c r="C33" s="1803">
        <v>241.42</v>
      </c>
      <c r="D33" s="1795"/>
    </row>
    <row r="34" spans="1:4" ht="15.75">
      <c r="A34" s="1804" t="s">
        <v>378</v>
      </c>
      <c r="B34" s="1805">
        <v>410.84</v>
      </c>
      <c r="C34" s="1806">
        <v>395.65</v>
      </c>
      <c r="D34" s="1795"/>
    </row>
    <row r="35" spans="1:4" ht="15.75">
      <c r="A35" s="1804" t="s">
        <v>359</v>
      </c>
      <c r="B35" s="1805">
        <v>89.75</v>
      </c>
      <c r="C35" s="1806">
        <v>94.5</v>
      </c>
      <c r="D35" s="1795"/>
    </row>
    <row r="36" spans="1:4" ht="15.75">
      <c r="A36" s="1807" t="s">
        <v>379</v>
      </c>
      <c r="B36" s="1805">
        <v>171.59</v>
      </c>
      <c r="C36" s="1806">
        <f>104.6+66.2</f>
        <v>170.8</v>
      </c>
      <c r="D36" s="1795"/>
    </row>
    <row r="37" spans="1:4" ht="15.75">
      <c r="A37" s="1804" t="s">
        <v>362</v>
      </c>
      <c r="B37" s="1805">
        <v>171.12</v>
      </c>
      <c r="C37" s="1806">
        <v>174.96</v>
      </c>
      <c r="D37" s="1795"/>
    </row>
    <row r="38" spans="1:4" ht="15.75">
      <c r="A38" s="1804" t="s">
        <v>363</v>
      </c>
      <c r="B38" s="1805">
        <v>102.4</v>
      </c>
      <c r="C38" s="1806">
        <v>106.33</v>
      </c>
      <c r="D38" s="1795"/>
    </row>
    <row r="39" spans="1:4" ht="15.75">
      <c r="A39" s="1804" t="s">
        <v>364</v>
      </c>
      <c r="B39" s="1805">
        <v>39.55</v>
      </c>
      <c r="C39" s="1806">
        <v>40.95</v>
      </c>
      <c r="D39" s="1795"/>
    </row>
    <row r="40" spans="1:4" ht="15.75">
      <c r="A40" s="1804" t="s">
        <v>365</v>
      </c>
      <c r="B40" s="1805">
        <v>14.49</v>
      </c>
      <c r="C40" s="1806">
        <v>14.39</v>
      </c>
      <c r="D40" s="1795"/>
    </row>
    <row r="41" spans="1:4" ht="15.75">
      <c r="A41" s="1804" t="s">
        <v>366</v>
      </c>
      <c r="B41" s="1805">
        <v>48.04</v>
      </c>
      <c r="C41" s="1806">
        <v>46.95</v>
      </c>
      <c r="D41" s="1795"/>
    </row>
    <row r="42" spans="1:4" ht="15.75">
      <c r="A42" s="1804" t="s">
        <v>367</v>
      </c>
      <c r="B42" s="1805">
        <v>87.56</v>
      </c>
      <c r="C42" s="1806">
        <v>96.06</v>
      </c>
      <c r="D42" s="1795"/>
    </row>
    <row r="43" spans="1:4" ht="15.75">
      <c r="A43" s="1804" t="s">
        <v>380</v>
      </c>
      <c r="B43" s="1805">
        <v>11.9</v>
      </c>
      <c r="C43" s="1806">
        <v>11.9</v>
      </c>
      <c r="D43" s="1795"/>
    </row>
    <row r="44" spans="1:4" ht="15.75">
      <c r="A44" s="1804" t="s">
        <v>369</v>
      </c>
      <c r="B44" s="1805">
        <v>41.26</v>
      </c>
      <c r="C44" s="1806">
        <v>45.4</v>
      </c>
      <c r="D44" s="1795"/>
    </row>
    <row r="45" spans="1:4" ht="15.75">
      <c r="A45" s="1804" t="s">
        <v>370</v>
      </c>
      <c r="B45" s="1805">
        <v>35.37</v>
      </c>
      <c r="C45" s="1806">
        <v>43.23</v>
      </c>
      <c r="D45" s="1795"/>
    </row>
    <row r="46" spans="1:4" ht="15.75">
      <c r="A46" s="1804" t="s">
        <v>371</v>
      </c>
      <c r="B46" s="1805">
        <v>3.65</v>
      </c>
      <c r="C46" s="1806">
        <v>4.98</v>
      </c>
      <c r="D46" s="1795"/>
    </row>
    <row r="47" spans="1:4" ht="15.75">
      <c r="A47" s="1804" t="s">
        <v>372</v>
      </c>
      <c r="B47" s="1805">
        <v>30.5</v>
      </c>
      <c r="C47" s="1806">
        <v>40.56</v>
      </c>
      <c r="D47" s="1795"/>
    </row>
    <row r="48" spans="1:4" ht="16.5" thickBot="1">
      <c r="A48" s="1808" t="s">
        <v>373</v>
      </c>
      <c r="B48" s="1809"/>
      <c r="C48" s="1810">
        <v>97.2</v>
      </c>
      <c r="D48" s="1795"/>
    </row>
    <row r="49" spans="1:4" ht="16.5" thickBot="1">
      <c r="A49" s="1798" t="s">
        <v>381</v>
      </c>
      <c r="B49" s="1799">
        <f>SUM(B33:B48)</f>
        <v>1489.8100000000002</v>
      </c>
      <c r="C49" s="1800">
        <f>SUM(C33:C48)</f>
        <v>1625.2800000000002</v>
      </c>
      <c r="D49" s="1795"/>
    </row>
    <row r="50" spans="1:4" ht="16.5" thickBot="1">
      <c r="A50" s="1811" t="s">
        <v>311</v>
      </c>
      <c r="B50" s="1812">
        <f>+B32+B49</f>
        <v>4389.3</v>
      </c>
      <c r="C50" s="1800">
        <f>+C32+C49</f>
        <v>4600.49</v>
      </c>
      <c r="D50" s="1795"/>
    </row>
    <row r="51" spans="1:4" ht="15">
      <c r="A51" s="1813"/>
      <c r="B51" s="1813"/>
      <c r="C51" s="1813"/>
      <c r="D51" s="1813"/>
    </row>
    <row r="52" spans="1:4" ht="15">
      <c r="A52" s="1813"/>
      <c r="B52" s="1813"/>
      <c r="C52" s="1813"/>
      <c r="D52" s="1813"/>
    </row>
    <row r="53" spans="1:4" ht="15">
      <c r="A53" s="1813"/>
      <c r="B53" s="1813"/>
      <c r="C53" s="1813"/>
      <c r="D53" s="1813"/>
    </row>
    <row r="54" spans="1:4" ht="15">
      <c r="A54" s="1813"/>
      <c r="B54" s="1813"/>
      <c r="C54" s="1813"/>
      <c r="D54" s="1813"/>
    </row>
    <row r="55" spans="1:4" ht="15">
      <c r="A55" s="1813"/>
      <c r="B55" s="1813"/>
      <c r="C55" s="1813"/>
      <c r="D55" s="1813"/>
    </row>
    <row r="56" spans="1:4" ht="15">
      <c r="A56" s="1813"/>
      <c r="B56" s="1813"/>
      <c r="C56" s="1813"/>
      <c r="D56" s="1813"/>
    </row>
    <row r="57" spans="1:4" ht="15">
      <c r="A57" s="1813"/>
      <c r="B57" s="1813"/>
      <c r="C57" s="1813"/>
      <c r="D57" s="1813"/>
    </row>
    <row r="58" spans="1:4" ht="15">
      <c r="A58" s="1813"/>
      <c r="B58" s="1813"/>
      <c r="C58" s="1813"/>
      <c r="D58" s="1813"/>
    </row>
    <row r="59" spans="1:4" ht="15">
      <c r="A59" s="1813"/>
      <c r="B59" s="1813"/>
      <c r="C59" s="1813"/>
      <c r="D59" s="1813"/>
    </row>
    <row r="60" spans="1:4" ht="15">
      <c r="A60" s="1813"/>
      <c r="B60" s="1813"/>
      <c r="C60" s="1813"/>
      <c r="D60" s="1813"/>
    </row>
    <row r="61" spans="1:4" ht="15">
      <c r="A61" s="1813"/>
      <c r="B61" s="1813"/>
      <c r="C61" s="1813"/>
      <c r="D61" s="1813"/>
    </row>
    <row r="62" spans="1:4" ht="15">
      <c r="A62" s="1813"/>
      <c r="B62" s="1813"/>
      <c r="C62" s="1813"/>
      <c r="D62" s="1813"/>
    </row>
    <row r="63" spans="1:4" ht="15">
      <c r="A63" s="1813"/>
      <c r="B63" s="1813"/>
      <c r="C63" s="1813"/>
      <c r="D63" s="1813"/>
    </row>
    <row r="64" spans="1:4" ht="15">
      <c r="A64" s="1813"/>
      <c r="B64" s="1813"/>
      <c r="C64" s="1813"/>
      <c r="D64" s="1813"/>
    </row>
    <row r="65" spans="1:4" ht="15">
      <c r="A65" s="1813"/>
      <c r="B65" s="1813"/>
      <c r="C65" s="1813"/>
      <c r="D65" s="1813"/>
    </row>
    <row r="66" spans="1:4" ht="15">
      <c r="A66" s="1813"/>
      <c r="B66" s="1813"/>
      <c r="C66" s="1813"/>
      <c r="D66" s="1813"/>
    </row>
    <row r="67" spans="1:4" ht="15">
      <c r="A67" s="1813"/>
      <c r="B67" s="1813"/>
      <c r="C67" s="1813"/>
      <c r="D67" s="1813"/>
    </row>
    <row r="68" spans="1:4" ht="15">
      <c r="A68" s="1813"/>
      <c r="B68" s="1813"/>
      <c r="C68" s="1813"/>
      <c r="D68" s="1813"/>
    </row>
    <row r="69" spans="1:4" ht="15">
      <c r="A69" s="1813"/>
      <c r="B69" s="1813"/>
      <c r="C69" s="1813"/>
      <c r="D69" s="1813"/>
    </row>
    <row r="70" spans="1:4" ht="15">
      <c r="A70" s="1813"/>
      <c r="B70" s="1813"/>
      <c r="C70" s="1813"/>
      <c r="D70" s="1813"/>
    </row>
    <row r="71" spans="1:4" ht="15">
      <c r="A71" s="1813"/>
      <c r="B71" s="1813"/>
      <c r="C71" s="1813"/>
      <c r="D71" s="1813"/>
    </row>
    <row r="72" spans="1:4" ht="15">
      <c r="A72" s="1813"/>
      <c r="B72" s="1813"/>
      <c r="C72" s="1813"/>
      <c r="D72" s="1813"/>
    </row>
    <row r="73" spans="1:4" ht="15">
      <c r="A73" s="1813"/>
      <c r="B73" s="1813"/>
      <c r="C73" s="1813"/>
      <c r="D73" s="1813"/>
    </row>
    <row r="74" spans="1:4" ht="15">
      <c r="A74" s="1813"/>
      <c r="B74" s="1813"/>
      <c r="C74" s="1813"/>
      <c r="D74" s="1813"/>
    </row>
    <row r="75" spans="1:4" ht="15">
      <c r="A75" s="1813"/>
      <c r="B75" s="1813"/>
      <c r="C75" s="1813"/>
      <c r="D75" s="1813"/>
    </row>
    <row r="76" spans="1:4" ht="15">
      <c r="A76" s="1813"/>
      <c r="B76" s="1813"/>
      <c r="C76" s="1813"/>
      <c r="D76" s="1813"/>
    </row>
    <row r="77" spans="1:4" ht="15">
      <c r="A77" s="1813"/>
      <c r="B77" s="1813"/>
      <c r="C77" s="1813"/>
      <c r="D77" s="1813"/>
    </row>
    <row r="78" spans="1:4" ht="15">
      <c r="A78" s="1813"/>
      <c r="B78" s="1813"/>
      <c r="C78" s="1813"/>
      <c r="D78" s="1813"/>
    </row>
    <row r="79" spans="1:4" ht="15">
      <c r="A79" s="1813"/>
      <c r="B79" s="1813"/>
      <c r="C79" s="1813"/>
      <c r="D79" s="1813"/>
    </row>
    <row r="80" spans="1:4" ht="15">
      <c r="A80" s="1813"/>
      <c r="B80" s="1813"/>
      <c r="C80" s="1813"/>
      <c r="D80" s="1813"/>
    </row>
    <row r="81" spans="1:4" ht="15">
      <c r="A81" s="1813"/>
      <c r="B81" s="1813"/>
      <c r="C81" s="1813"/>
      <c r="D81" s="1813"/>
    </row>
    <row r="82" spans="1:4" ht="15">
      <c r="A82" s="1813"/>
      <c r="B82" s="1813"/>
      <c r="C82" s="1813"/>
      <c r="D82" s="1813"/>
    </row>
    <row r="83" spans="1:4" ht="15">
      <c r="A83" s="1813"/>
      <c r="B83" s="1813"/>
      <c r="C83" s="1813"/>
      <c r="D83" s="1813"/>
    </row>
    <row r="84" spans="1:4" ht="15">
      <c r="A84" s="1813"/>
      <c r="B84" s="1813"/>
      <c r="C84" s="1813"/>
      <c r="D84" s="1813"/>
    </row>
    <row r="85" spans="1:4" ht="15">
      <c r="A85" s="1813"/>
      <c r="B85" s="1813"/>
      <c r="C85" s="1813"/>
      <c r="D85" s="1813"/>
    </row>
    <row r="86" spans="1:4" ht="15">
      <c r="A86" s="1813"/>
      <c r="B86" s="1813"/>
      <c r="C86" s="1813"/>
      <c r="D86" s="1813"/>
    </row>
    <row r="87" spans="1:4" ht="15">
      <c r="A87" s="1813"/>
      <c r="B87" s="1813"/>
      <c r="C87" s="1813"/>
      <c r="D87" s="1813"/>
    </row>
    <row r="88" spans="1:4" ht="15">
      <c r="A88" s="1813"/>
      <c r="B88" s="1813"/>
      <c r="C88" s="1813"/>
      <c r="D88" s="1813"/>
    </row>
    <row r="89" spans="1:4" ht="15">
      <c r="A89" s="1813"/>
      <c r="B89" s="1813"/>
      <c r="C89" s="1813"/>
      <c r="D89" s="1813"/>
    </row>
    <row r="90" spans="1:4" ht="15">
      <c r="A90" s="1813"/>
      <c r="B90" s="1813"/>
      <c r="C90" s="1813"/>
      <c r="D90" s="1813"/>
    </row>
    <row r="91" spans="1:4" ht="15">
      <c r="A91" s="1813"/>
      <c r="B91" s="1813"/>
      <c r="C91" s="1813"/>
      <c r="D91" s="1813"/>
    </row>
    <row r="92" spans="1:4" ht="15">
      <c r="A92" s="1813"/>
      <c r="B92" s="1813"/>
      <c r="C92" s="1813"/>
      <c r="D92" s="1813"/>
    </row>
    <row r="93" spans="1:4" ht="15">
      <c r="A93" s="1813"/>
      <c r="B93" s="1813"/>
      <c r="C93" s="1813"/>
      <c r="D93" s="1813"/>
    </row>
    <row r="94" spans="1:4" ht="15">
      <c r="A94" s="1813"/>
      <c r="B94" s="1813"/>
      <c r="C94" s="1813"/>
      <c r="D94" s="1813"/>
    </row>
    <row r="95" spans="1:4" ht="15">
      <c r="A95" s="1813"/>
      <c r="B95" s="1813"/>
      <c r="C95" s="1813"/>
      <c r="D95" s="1813"/>
    </row>
    <row r="96" spans="1:4" ht="15">
      <c r="A96" s="1813"/>
      <c r="B96" s="1813"/>
      <c r="C96" s="1813"/>
      <c r="D96" s="1813"/>
    </row>
    <row r="97" spans="1:4" ht="15">
      <c r="A97" s="1813"/>
      <c r="B97" s="1813"/>
      <c r="C97" s="1813"/>
      <c r="D97" s="1813"/>
    </row>
    <row r="98" spans="1:4" ht="15">
      <c r="A98" s="1813"/>
      <c r="B98" s="1813"/>
      <c r="C98" s="1813"/>
      <c r="D98" s="1813"/>
    </row>
    <row r="99" spans="1:4" ht="15">
      <c r="A99" s="1813"/>
      <c r="B99" s="1813"/>
      <c r="C99" s="1813"/>
      <c r="D99" s="1813"/>
    </row>
    <row r="100" spans="1:4" ht="15">
      <c r="A100" s="1813"/>
      <c r="B100" s="1813"/>
      <c r="C100" s="1813"/>
      <c r="D100" s="1813"/>
    </row>
    <row r="101" spans="1:4" ht="15">
      <c r="A101" s="1813"/>
      <c r="B101" s="1813"/>
      <c r="C101" s="1813"/>
      <c r="D101" s="1813"/>
    </row>
    <row r="102" spans="1:4" ht="15">
      <c r="A102" s="1813"/>
      <c r="B102" s="1813"/>
      <c r="C102" s="1813"/>
      <c r="D102" s="1813"/>
    </row>
    <row r="103" spans="1:4" ht="15">
      <c r="A103" s="1813"/>
      <c r="B103" s="1813"/>
      <c r="C103" s="1813"/>
      <c r="D103" s="1813"/>
    </row>
  </sheetData>
  <mergeCells count="2">
    <mergeCell ref="A1:D1"/>
    <mergeCell ref="A28:D28"/>
  </mergeCells>
  <printOptions horizontalCentered="1"/>
  <pageMargins left="0.3937007874015748" right="0.3937007874015748" top="0.7874015748031497" bottom="0.1968503937007874" header="0.31496062992125984" footer="0.31496062992125984"/>
  <pageSetup horizontalDpi="600" verticalDpi="600" orientation="portrait" paperSize="9" scale="80" r:id="rId1"/>
  <headerFooter alignWithMargins="0">
    <oddFooter>&amp;C&amp;12Přehled počtu duchovních a výdajů -  církve a náboženské společnosti dle jednotlivých CNS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7"/>
  <sheetViews>
    <sheetView view="pageBreakPreview" zoomScaleSheetLayoutView="100" workbookViewId="0" topLeftCell="D94">
      <selection activeCell="K1" sqref="K1"/>
    </sheetView>
  </sheetViews>
  <sheetFormatPr defaultColWidth="9.140625" defaultRowHeight="12.75"/>
  <cols>
    <col min="1" max="1" width="4.421875" style="181" customWidth="1"/>
    <col min="2" max="2" width="6.140625" style="181" customWidth="1"/>
    <col min="3" max="3" width="8.00390625" style="181" customWidth="1"/>
    <col min="4" max="4" width="8.28125" style="181" customWidth="1"/>
    <col min="5" max="5" width="46.421875" style="11" customWidth="1"/>
    <col min="6" max="9" width="15.7109375" style="11" customWidth="1"/>
    <col min="10" max="11" width="9.57421875" style="11" customWidth="1"/>
    <col min="12" max="12" width="1.1484375" style="11" customWidth="1"/>
    <col min="13" max="16384" width="9.140625" style="11" customWidth="1"/>
  </cols>
  <sheetData>
    <row r="1" spans="1:11" s="4" customFormat="1" ht="13.5" customHeight="1">
      <c r="A1" s="1"/>
      <c r="B1" s="1"/>
      <c r="C1" s="2"/>
      <c r="D1" s="2"/>
      <c r="E1" s="3"/>
      <c r="K1" s="5"/>
    </row>
    <row r="2" spans="1:11" ht="44.25" customHeight="1">
      <c r="A2" s="1"/>
      <c r="B2" s="6"/>
      <c r="C2" s="7"/>
      <c r="D2" s="8"/>
      <c r="E2" s="9" t="s">
        <v>665</v>
      </c>
      <c r="F2" s="10"/>
      <c r="G2" s="10"/>
      <c r="H2" s="10"/>
      <c r="I2" s="10"/>
      <c r="J2" s="10"/>
      <c r="K2" s="10"/>
    </row>
    <row r="3" spans="1:11" ht="12.75" customHeight="1">
      <c r="A3" s="1"/>
      <c r="B3" s="6"/>
      <c r="C3" s="7"/>
      <c r="D3" s="8"/>
      <c r="E3" s="12" t="s">
        <v>666</v>
      </c>
      <c r="F3" s="10"/>
      <c r="G3" s="10"/>
      <c r="H3" s="10"/>
      <c r="I3" s="10"/>
      <c r="J3" s="10"/>
      <c r="K3" s="10"/>
    </row>
    <row r="4" spans="1:11" ht="16.5" customHeight="1" thickBot="1">
      <c r="A4" s="13"/>
      <c r="B4" s="14"/>
      <c r="C4" s="7"/>
      <c r="D4" s="8"/>
      <c r="E4" s="12" t="s">
        <v>667</v>
      </c>
      <c r="F4" s="15"/>
      <c r="G4" s="15"/>
      <c r="H4" s="15"/>
      <c r="I4" s="15"/>
      <c r="J4" s="15"/>
      <c r="K4" s="16" t="s">
        <v>668</v>
      </c>
    </row>
    <row r="5" spans="1:11" ht="15" customHeight="1">
      <c r="A5" s="17"/>
      <c r="B5" s="18"/>
      <c r="C5" s="18"/>
      <c r="D5" s="18"/>
      <c r="E5" s="19"/>
      <c r="F5" s="20"/>
      <c r="G5" s="21" t="s">
        <v>669</v>
      </c>
      <c r="H5" s="22"/>
      <c r="I5" s="20"/>
      <c r="J5" s="23" t="s">
        <v>670</v>
      </c>
      <c r="K5" s="24" t="s">
        <v>671</v>
      </c>
    </row>
    <row r="6" spans="1:11" ht="15" customHeight="1">
      <c r="A6" s="25" t="s">
        <v>672</v>
      </c>
      <c r="B6" s="26" t="s">
        <v>673</v>
      </c>
      <c r="C6" s="27" t="s">
        <v>674</v>
      </c>
      <c r="D6" s="27" t="s">
        <v>675</v>
      </c>
      <c r="E6" s="28" t="s">
        <v>676</v>
      </c>
      <c r="F6" s="29" t="s">
        <v>677</v>
      </c>
      <c r="G6" s="30" t="s">
        <v>678</v>
      </c>
      <c r="H6" s="31" t="s">
        <v>679</v>
      </c>
      <c r="I6" s="29" t="s">
        <v>680</v>
      </c>
      <c r="J6" s="32" t="s">
        <v>681</v>
      </c>
      <c r="K6" s="33" t="s">
        <v>682</v>
      </c>
    </row>
    <row r="7" spans="1:11" ht="12.75" customHeight="1">
      <c r="A7" s="34"/>
      <c r="B7" s="27" t="s">
        <v>683</v>
      </c>
      <c r="C7" s="27" t="s">
        <v>683</v>
      </c>
      <c r="D7" s="27"/>
      <c r="E7" s="35"/>
      <c r="F7" s="36"/>
      <c r="G7" s="37" t="s">
        <v>684</v>
      </c>
      <c r="H7" s="38" t="s">
        <v>684</v>
      </c>
      <c r="I7" s="36"/>
      <c r="J7" s="39" t="s">
        <v>685</v>
      </c>
      <c r="K7" s="40" t="s">
        <v>686</v>
      </c>
    </row>
    <row r="8" spans="1:11" ht="12.75" customHeight="1" thickBot="1">
      <c r="A8" s="41"/>
      <c r="B8" s="42"/>
      <c r="C8" s="42"/>
      <c r="D8" s="42"/>
      <c r="E8" s="43"/>
      <c r="F8" s="44">
        <v>0</v>
      </c>
      <c r="G8" s="44">
        <v>1</v>
      </c>
      <c r="H8" s="45">
        <v>2</v>
      </c>
      <c r="I8" s="44">
        <v>3</v>
      </c>
      <c r="J8" s="46">
        <v>4</v>
      </c>
      <c r="K8" s="47">
        <v>5</v>
      </c>
    </row>
    <row r="9" spans="1:11" s="56" customFormat="1" ht="16.5" customHeight="1">
      <c r="A9" s="48"/>
      <c r="B9" s="49"/>
      <c r="C9" s="50"/>
      <c r="D9" s="51"/>
      <c r="E9" s="52" t="s">
        <v>687</v>
      </c>
      <c r="F9" s="53"/>
      <c r="G9" s="54"/>
      <c r="H9" s="54"/>
      <c r="I9" s="54"/>
      <c r="J9" s="53"/>
      <c r="K9" s="55" t="str">
        <f aca="true" t="shared" si="0" ref="K9:K72">IF(F9&gt;0,I9/F9*100," ")</f>
        <v> </v>
      </c>
    </row>
    <row r="10" spans="1:11" ht="16.5" customHeight="1">
      <c r="A10" s="57"/>
      <c r="B10" s="58"/>
      <c r="C10" s="59" t="s">
        <v>688</v>
      </c>
      <c r="D10" s="60" t="s">
        <v>689</v>
      </c>
      <c r="E10" s="61" t="s">
        <v>690</v>
      </c>
      <c r="F10" s="62">
        <v>0</v>
      </c>
      <c r="G10" s="62">
        <v>0</v>
      </c>
      <c r="H10" s="62">
        <v>0</v>
      </c>
      <c r="I10" s="62">
        <v>0</v>
      </c>
      <c r="J10" s="62" t="str">
        <f aca="true" t="shared" si="1" ref="J10:J73">IF(H10&gt;0,I10/H10*100," ")</f>
        <v> </v>
      </c>
      <c r="K10" s="63" t="str">
        <f t="shared" si="0"/>
        <v> </v>
      </c>
    </row>
    <row r="11" spans="1:11" ht="22.5" customHeight="1">
      <c r="A11" s="57"/>
      <c r="B11" s="58"/>
      <c r="C11" s="59"/>
      <c r="D11" s="64">
        <v>1111</v>
      </c>
      <c r="E11" s="61" t="s">
        <v>691</v>
      </c>
      <c r="F11" s="62">
        <v>0</v>
      </c>
      <c r="G11" s="62">
        <v>0</v>
      </c>
      <c r="H11" s="62">
        <v>0</v>
      </c>
      <c r="I11" s="62">
        <v>0</v>
      </c>
      <c r="J11" s="62" t="str">
        <f t="shared" si="1"/>
        <v> </v>
      </c>
      <c r="K11" s="63" t="str">
        <f t="shared" si="0"/>
        <v> </v>
      </c>
    </row>
    <row r="12" spans="1:11" ht="22.5" customHeight="1">
      <c r="A12" s="57"/>
      <c r="B12" s="58"/>
      <c r="C12" s="59"/>
      <c r="D12" s="64">
        <v>1112</v>
      </c>
      <c r="E12" s="61" t="s">
        <v>692</v>
      </c>
      <c r="F12" s="62">
        <v>0</v>
      </c>
      <c r="G12" s="62">
        <v>0</v>
      </c>
      <c r="H12" s="62">
        <v>0</v>
      </c>
      <c r="I12" s="62">
        <v>0</v>
      </c>
      <c r="J12" s="62" t="str">
        <f t="shared" si="1"/>
        <v> </v>
      </c>
      <c r="K12" s="63" t="str">
        <f t="shared" si="0"/>
        <v> </v>
      </c>
    </row>
    <row r="13" spans="1:11" ht="22.5" customHeight="1">
      <c r="A13" s="57"/>
      <c r="B13" s="58"/>
      <c r="C13" s="59"/>
      <c r="D13" s="64">
        <v>1113</v>
      </c>
      <c r="E13" s="61" t="s">
        <v>693</v>
      </c>
      <c r="F13" s="62">
        <v>0</v>
      </c>
      <c r="G13" s="62">
        <v>0</v>
      </c>
      <c r="H13" s="62">
        <v>0</v>
      </c>
      <c r="I13" s="62">
        <v>0</v>
      </c>
      <c r="J13" s="62" t="str">
        <f t="shared" si="1"/>
        <v> </v>
      </c>
      <c r="K13" s="63" t="str">
        <f t="shared" si="0"/>
        <v> </v>
      </c>
    </row>
    <row r="14" spans="1:11" ht="16.5" customHeight="1">
      <c r="A14" s="57"/>
      <c r="B14" s="59"/>
      <c r="C14" s="59" t="s">
        <v>694</v>
      </c>
      <c r="D14" s="60" t="s">
        <v>689</v>
      </c>
      <c r="E14" s="61" t="s">
        <v>695</v>
      </c>
      <c r="F14" s="62">
        <v>0</v>
      </c>
      <c r="G14" s="62">
        <v>0</v>
      </c>
      <c r="H14" s="62">
        <v>0</v>
      </c>
      <c r="I14" s="62">
        <v>0</v>
      </c>
      <c r="J14" s="62" t="str">
        <f t="shared" si="1"/>
        <v> </v>
      </c>
      <c r="K14" s="63" t="str">
        <f t="shared" si="0"/>
        <v> </v>
      </c>
    </row>
    <row r="15" spans="1:11" s="56" customFormat="1" ht="17.25" customHeight="1">
      <c r="A15" s="65"/>
      <c r="B15" s="66" t="s">
        <v>696</v>
      </c>
      <c r="C15" s="67"/>
      <c r="D15" s="68"/>
      <c r="E15" s="69" t="s">
        <v>697</v>
      </c>
      <c r="F15" s="70">
        <v>0</v>
      </c>
      <c r="G15" s="70">
        <v>0</v>
      </c>
      <c r="H15" s="70">
        <v>0</v>
      </c>
      <c r="I15" s="70">
        <v>0</v>
      </c>
      <c r="J15" s="70" t="str">
        <f t="shared" si="1"/>
        <v> </v>
      </c>
      <c r="K15" s="71" t="str">
        <f t="shared" si="0"/>
        <v> </v>
      </c>
    </row>
    <row r="16" spans="1:11" ht="18" customHeight="1">
      <c r="A16" s="57"/>
      <c r="B16" s="59"/>
      <c r="C16" s="59" t="s">
        <v>698</v>
      </c>
      <c r="D16" s="60" t="s">
        <v>689</v>
      </c>
      <c r="E16" s="61" t="s">
        <v>699</v>
      </c>
      <c r="F16" s="62">
        <v>0</v>
      </c>
      <c r="G16" s="62">
        <v>0</v>
      </c>
      <c r="H16" s="62">
        <v>0</v>
      </c>
      <c r="I16" s="62">
        <v>0</v>
      </c>
      <c r="J16" s="62" t="str">
        <f t="shared" si="1"/>
        <v> </v>
      </c>
      <c r="K16" s="63" t="str">
        <f t="shared" si="0"/>
        <v> </v>
      </c>
    </row>
    <row r="17" spans="1:11" ht="16.5" customHeight="1">
      <c r="A17" s="57"/>
      <c r="B17" s="58"/>
      <c r="C17" s="59"/>
      <c r="D17" s="64">
        <v>1211</v>
      </c>
      <c r="E17" s="61" t="s">
        <v>700</v>
      </c>
      <c r="F17" s="62">
        <v>0</v>
      </c>
      <c r="G17" s="62">
        <v>0</v>
      </c>
      <c r="H17" s="62">
        <v>0</v>
      </c>
      <c r="I17" s="62">
        <v>0</v>
      </c>
      <c r="J17" s="62" t="str">
        <f t="shared" si="1"/>
        <v> </v>
      </c>
      <c r="K17" s="63" t="str">
        <f t="shared" si="0"/>
        <v> </v>
      </c>
    </row>
    <row r="18" spans="1:11" ht="16.5" customHeight="1">
      <c r="A18" s="57"/>
      <c r="B18" s="58"/>
      <c r="C18" s="59" t="s">
        <v>701</v>
      </c>
      <c r="D18" s="64"/>
      <c r="E18" s="61" t="s">
        <v>702</v>
      </c>
      <c r="F18" s="62">
        <v>0</v>
      </c>
      <c r="G18" s="62">
        <v>0</v>
      </c>
      <c r="H18" s="62">
        <v>0</v>
      </c>
      <c r="I18" s="62">
        <v>0</v>
      </c>
      <c r="J18" s="62" t="str">
        <f t="shared" si="1"/>
        <v> </v>
      </c>
      <c r="K18" s="63" t="str">
        <f t="shared" si="0"/>
        <v> </v>
      </c>
    </row>
    <row r="19" spans="1:11" ht="16.5" customHeight="1">
      <c r="A19" s="65"/>
      <c r="B19" s="72" t="s">
        <v>703</v>
      </c>
      <c r="C19" s="67"/>
      <c r="D19" s="68"/>
      <c r="E19" s="73" t="s">
        <v>704</v>
      </c>
      <c r="F19" s="74">
        <v>0</v>
      </c>
      <c r="G19" s="74">
        <v>0</v>
      </c>
      <c r="H19" s="74">
        <v>0</v>
      </c>
      <c r="I19" s="74">
        <v>0</v>
      </c>
      <c r="J19" s="74" t="str">
        <f t="shared" si="1"/>
        <v> </v>
      </c>
      <c r="K19" s="75" t="str">
        <f t="shared" si="0"/>
        <v> </v>
      </c>
    </row>
    <row r="20" spans="1:11" ht="16.5" customHeight="1">
      <c r="A20" s="57"/>
      <c r="B20" s="58"/>
      <c r="C20" s="59">
        <v>132</v>
      </c>
      <c r="D20" s="64"/>
      <c r="E20" s="61" t="s">
        <v>705</v>
      </c>
      <c r="F20" s="62">
        <v>0</v>
      </c>
      <c r="G20" s="62">
        <v>0</v>
      </c>
      <c r="H20" s="62">
        <v>0</v>
      </c>
      <c r="I20" s="62">
        <v>0</v>
      </c>
      <c r="J20" s="62" t="str">
        <f t="shared" si="1"/>
        <v> </v>
      </c>
      <c r="K20" s="63" t="str">
        <f t="shared" si="0"/>
        <v> </v>
      </c>
    </row>
    <row r="21" spans="1:11" ht="16.5" customHeight="1">
      <c r="A21" s="57"/>
      <c r="B21" s="58"/>
      <c r="C21" s="59">
        <v>133</v>
      </c>
      <c r="D21" s="64"/>
      <c r="E21" s="61" t="s">
        <v>706</v>
      </c>
      <c r="F21" s="62">
        <v>0</v>
      </c>
      <c r="G21" s="62">
        <v>0</v>
      </c>
      <c r="H21" s="62">
        <v>0</v>
      </c>
      <c r="I21" s="62">
        <v>0</v>
      </c>
      <c r="J21" s="62" t="str">
        <f t="shared" si="1"/>
        <v> </v>
      </c>
      <c r="K21" s="63" t="str">
        <f t="shared" si="0"/>
        <v> </v>
      </c>
    </row>
    <row r="22" spans="1:11" ht="16.5" customHeight="1">
      <c r="A22" s="57"/>
      <c r="B22" s="58"/>
      <c r="C22" s="59">
        <v>134</v>
      </c>
      <c r="D22" s="64"/>
      <c r="E22" s="61" t="s">
        <v>707</v>
      </c>
      <c r="F22" s="62">
        <v>0</v>
      </c>
      <c r="G22" s="62">
        <v>0</v>
      </c>
      <c r="H22" s="62">
        <v>0</v>
      </c>
      <c r="I22" s="62">
        <v>0</v>
      </c>
      <c r="J22" s="62" t="str">
        <f t="shared" si="1"/>
        <v> </v>
      </c>
      <c r="K22" s="63" t="str">
        <f t="shared" si="0"/>
        <v> </v>
      </c>
    </row>
    <row r="23" spans="1:11" ht="16.5" customHeight="1">
      <c r="A23" s="57"/>
      <c r="B23" s="58"/>
      <c r="C23" s="59">
        <v>135</v>
      </c>
      <c r="D23" s="64"/>
      <c r="E23" s="61" t="s">
        <v>708</v>
      </c>
      <c r="F23" s="62">
        <v>0</v>
      </c>
      <c r="G23" s="62">
        <v>0</v>
      </c>
      <c r="H23" s="62">
        <v>0</v>
      </c>
      <c r="I23" s="62">
        <v>0</v>
      </c>
      <c r="J23" s="62" t="str">
        <f t="shared" si="1"/>
        <v> </v>
      </c>
      <c r="K23" s="63" t="str">
        <f t="shared" si="0"/>
        <v> </v>
      </c>
    </row>
    <row r="24" spans="1:11" ht="16.5" customHeight="1">
      <c r="A24" s="57"/>
      <c r="B24" s="58"/>
      <c r="C24" s="59">
        <v>136</v>
      </c>
      <c r="D24" s="64"/>
      <c r="E24" s="61" t="s">
        <v>709</v>
      </c>
      <c r="F24" s="62">
        <v>0</v>
      </c>
      <c r="G24" s="62">
        <v>0</v>
      </c>
      <c r="H24" s="62">
        <v>0</v>
      </c>
      <c r="I24" s="62">
        <v>0</v>
      </c>
      <c r="J24" s="62" t="str">
        <f t="shared" si="1"/>
        <v> </v>
      </c>
      <c r="K24" s="63" t="str">
        <f t="shared" si="0"/>
        <v> </v>
      </c>
    </row>
    <row r="25" spans="1:11" s="56" customFormat="1" ht="17.25" customHeight="1">
      <c r="A25" s="65"/>
      <c r="B25" s="76">
        <v>13</v>
      </c>
      <c r="C25" s="67"/>
      <c r="D25" s="68"/>
      <c r="E25" s="69" t="s">
        <v>710</v>
      </c>
      <c r="F25" s="70">
        <v>0</v>
      </c>
      <c r="G25" s="70">
        <v>0</v>
      </c>
      <c r="H25" s="70">
        <v>0</v>
      </c>
      <c r="I25" s="70">
        <v>0</v>
      </c>
      <c r="J25" s="70" t="str">
        <f t="shared" si="1"/>
        <v> </v>
      </c>
      <c r="K25" s="71" t="str">
        <f t="shared" si="0"/>
        <v> </v>
      </c>
    </row>
    <row r="26" spans="1:11" ht="18" customHeight="1">
      <c r="A26" s="57"/>
      <c r="B26" s="58"/>
      <c r="C26" s="59" t="s">
        <v>711</v>
      </c>
      <c r="D26" s="64" t="s">
        <v>689</v>
      </c>
      <c r="E26" s="61" t="s">
        <v>712</v>
      </c>
      <c r="F26" s="62">
        <v>0</v>
      </c>
      <c r="G26" s="62">
        <v>0</v>
      </c>
      <c r="H26" s="62">
        <v>0</v>
      </c>
      <c r="I26" s="62">
        <v>0</v>
      </c>
      <c r="J26" s="62" t="str">
        <f t="shared" si="1"/>
        <v> </v>
      </c>
      <c r="K26" s="63" t="str">
        <f t="shared" si="0"/>
        <v> </v>
      </c>
    </row>
    <row r="27" spans="1:11" ht="16.5" customHeight="1">
      <c r="A27" s="57"/>
      <c r="B27" s="58"/>
      <c r="C27" s="59"/>
      <c r="D27" s="64">
        <v>1401</v>
      </c>
      <c r="E27" s="61" t="s">
        <v>713</v>
      </c>
      <c r="F27" s="62">
        <v>0</v>
      </c>
      <c r="G27" s="62">
        <v>0</v>
      </c>
      <c r="H27" s="62">
        <v>0</v>
      </c>
      <c r="I27" s="62">
        <v>0</v>
      </c>
      <c r="J27" s="62" t="str">
        <f t="shared" si="1"/>
        <v> </v>
      </c>
      <c r="K27" s="63" t="str">
        <f t="shared" si="0"/>
        <v> </v>
      </c>
    </row>
    <row r="28" spans="1:11" s="56" customFormat="1" ht="16.5" customHeight="1">
      <c r="A28" s="57"/>
      <c r="B28" s="58"/>
      <c r="C28" s="59"/>
      <c r="D28" s="64">
        <v>1402</v>
      </c>
      <c r="E28" s="61" t="s">
        <v>714</v>
      </c>
      <c r="F28" s="62">
        <v>0</v>
      </c>
      <c r="G28" s="62">
        <v>0</v>
      </c>
      <c r="H28" s="62">
        <v>0</v>
      </c>
      <c r="I28" s="62">
        <v>0</v>
      </c>
      <c r="J28" s="62" t="str">
        <f t="shared" si="1"/>
        <v> </v>
      </c>
      <c r="K28" s="63" t="str">
        <f t="shared" si="0"/>
        <v> </v>
      </c>
    </row>
    <row r="29" spans="1:11" ht="17.25" customHeight="1">
      <c r="A29" s="65"/>
      <c r="B29" s="72" t="s">
        <v>715</v>
      </c>
      <c r="C29" s="67"/>
      <c r="D29" s="68"/>
      <c r="E29" s="69" t="s">
        <v>712</v>
      </c>
      <c r="F29" s="70">
        <v>0</v>
      </c>
      <c r="G29" s="70">
        <v>0</v>
      </c>
      <c r="H29" s="70">
        <v>0</v>
      </c>
      <c r="I29" s="70">
        <v>0</v>
      </c>
      <c r="J29" s="70" t="str">
        <f t="shared" si="1"/>
        <v> </v>
      </c>
      <c r="K29" s="71" t="str">
        <f t="shared" si="0"/>
        <v> </v>
      </c>
    </row>
    <row r="30" spans="1:11" ht="18" customHeight="1">
      <c r="A30" s="57"/>
      <c r="B30" s="58"/>
      <c r="C30" s="59">
        <v>151</v>
      </c>
      <c r="D30" s="64"/>
      <c r="E30" s="61" t="s">
        <v>716</v>
      </c>
      <c r="F30" s="62">
        <v>0</v>
      </c>
      <c r="G30" s="62">
        <v>0</v>
      </c>
      <c r="H30" s="62">
        <v>0</v>
      </c>
      <c r="I30" s="62">
        <v>0</v>
      </c>
      <c r="J30" s="62" t="str">
        <f t="shared" si="1"/>
        <v> </v>
      </c>
      <c r="K30" s="63" t="str">
        <f t="shared" si="0"/>
        <v> </v>
      </c>
    </row>
    <row r="31" spans="1:11" ht="16.5" customHeight="1">
      <c r="A31" s="57"/>
      <c r="B31" s="58"/>
      <c r="C31" s="59" t="s">
        <v>717</v>
      </c>
      <c r="D31" s="64" t="s">
        <v>689</v>
      </c>
      <c r="E31" s="61" t="s">
        <v>718</v>
      </c>
      <c r="F31" s="62">
        <v>0</v>
      </c>
      <c r="G31" s="62">
        <v>0</v>
      </c>
      <c r="H31" s="62">
        <v>0</v>
      </c>
      <c r="I31" s="62">
        <v>0</v>
      </c>
      <c r="J31" s="62" t="str">
        <f t="shared" si="1"/>
        <v> </v>
      </c>
      <c r="K31" s="63" t="str">
        <f t="shared" si="0"/>
        <v> </v>
      </c>
    </row>
    <row r="32" spans="1:11" s="56" customFormat="1" ht="16.5" customHeight="1">
      <c r="A32" s="57"/>
      <c r="B32" s="58"/>
      <c r="C32" s="59"/>
      <c r="D32" s="77" t="s">
        <v>719</v>
      </c>
      <c r="E32" s="61" t="s">
        <v>720</v>
      </c>
      <c r="F32" s="62">
        <v>0</v>
      </c>
      <c r="G32" s="62">
        <v>0</v>
      </c>
      <c r="H32" s="62">
        <v>0</v>
      </c>
      <c r="I32" s="62">
        <v>0</v>
      </c>
      <c r="J32" s="62" t="str">
        <f t="shared" si="1"/>
        <v> </v>
      </c>
      <c r="K32" s="63" t="str">
        <f t="shared" si="0"/>
        <v> </v>
      </c>
    </row>
    <row r="33" spans="1:11" ht="17.25" customHeight="1">
      <c r="A33" s="65"/>
      <c r="B33" s="72" t="s">
        <v>721</v>
      </c>
      <c r="C33" s="67"/>
      <c r="D33" s="68"/>
      <c r="E33" s="69" t="s">
        <v>722</v>
      </c>
      <c r="F33" s="70">
        <v>0</v>
      </c>
      <c r="G33" s="70">
        <v>0</v>
      </c>
      <c r="H33" s="70">
        <v>0</v>
      </c>
      <c r="I33" s="70">
        <v>0</v>
      </c>
      <c r="J33" s="70" t="str">
        <f t="shared" si="1"/>
        <v> </v>
      </c>
      <c r="K33" s="71" t="str">
        <f t="shared" si="0"/>
        <v> </v>
      </c>
    </row>
    <row r="34" spans="1:11" ht="24" customHeight="1">
      <c r="A34" s="57"/>
      <c r="B34" s="58"/>
      <c r="C34" s="59" t="s">
        <v>723</v>
      </c>
      <c r="D34" s="64"/>
      <c r="E34" s="61" t="s">
        <v>724</v>
      </c>
      <c r="F34" s="62">
        <v>0</v>
      </c>
      <c r="G34" s="62">
        <v>0</v>
      </c>
      <c r="H34" s="62">
        <v>0</v>
      </c>
      <c r="I34" s="62">
        <v>0</v>
      </c>
      <c r="J34" s="62" t="str">
        <f t="shared" si="1"/>
        <v> </v>
      </c>
      <c r="K34" s="63" t="str">
        <f t="shared" si="0"/>
        <v> </v>
      </c>
    </row>
    <row r="35" spans="1:11" ht="22.5" customHeight="1">
      <c r="A35" s="57" t="s">
        <v>725</v>
      </c>
      <c r="B35" s="58" t="s">
        <v>726</v>
      </c>
      <c r="C35" s="78" t="s">
        <v>727</v>
      </c>
      <c r="D35" s="58" t="s">
        <v>726</v>
      </c>
      <c r="E35" s="61" t="s">
        <v>728</v>
      </c>
      <c r="F35" s="62"/>
      <c r="G35" s="62"/>
      <c r="H35" s="62"/>
      <c r="I35" s="62"/>
      <c r="J35" s="62" t="str">
        <f t="shared" si="1"/>
        <v> </v>
      </c>
      <c r="K35" s="63" t="str">
        <f t="shared" si="0"/>
        <v> </v>
      </c>
    </row>
    <row r="36" spans="1:11" ht="16.5" customHeight="1">
      <c r="A36" s="57"/>
      <c r="B36" s="58"/>
      <c r="C36" s="59">
        <v>163</v>
      </c>
      <c r="D36" s="64"/>
      <c r="E36" s="61" t="s">
        <v>729</v>
      </c>
      <c r="F36" s="62">
        <v>0</v>
      </c>
      <c r="G36" s="62">
        <v>0</v>
      </c>
      <c r="H36" s="62">
        <v>0</v>
      </c>
      <c r="I36" s="62">
        <v>0</v>
      </c>
      <c r="J36" s="62" t="str">
        <f t="shared" si="1"/>
        <v> </v>
      </c>
      <c r="K36" s="63" t="str">
        <f t="shared" si="0"/>
        <v> </v>
      </c>
    </row>
    <row r="37" spans="1:11" ht="16.5" customHeight="1">
      <c r="A37" s="57"/>
      <c r="B37" s="58"/>
      <c r="C37" s="59">
        <v>164</v>
      </c>
      <c r="D37" s="64"/>
      <c r="E37" s="61" t="s">
        <v>730</v>
      </c>
      <c r="F37" s="62">
        <v>0</v>
      </c>
      <c r="G37" s="62">
        <v>0</v>
      </c>
      <c r="H37" s="62">
        <v>0</v>
      </c>
      <c r="I37" s="62">
        <v>0</v>
      </c>
      <c r="J37" s="62" t="str">
        <f t="shared" si="1"/>
        <v> </v>
      </c>
      <c r="K37" s="63" t="str">
        <f t="shared" si="0"/>
        <v> </v>
      </c>
    </row>
    <row r="38" spans="1:11" s="56" customFormat="1" ht="16.5" customHeight="1">
      <c r="A38" s="57"/>
      <c r="B38" s="58"/>
      <c r="C38" s="59">
        <v>169</v>
      </c>
      <c r="D38" s="64"/>
      <c r="E38" s="61" t="s">
        <v>731</v>
      </c>
      <c r="F38" s="62">
        <v>0</v>
      </c>
      <c r="G38" s="62">
        <v>0</v>
      </c>
      <c r="H38" s="62">
        <v>0</v>
      </c>
      <c r="I38" s="62">
        <v>0</v>
      </c>
      <c r="J38" s="62" t="str">
        <f t="shared" si="1"/>
        <v> </v>
      </c>
      <c r="K38" s="63" t="str">
        <f t="shared" si="0"/>
        <v> </v>
      </c>
    </row>
    <row r="39" spans="1:11" ht="36">
      <c r="A39" s="65"/>
      <c r="B39" s="76">
        <v>16</v>
      </c>
      <c r="C39" s="67"/>
      <c r="D39" s="68"/>
      <c r="E39" s="69" t="s">
        <v>732</v>
      </c>
      <c r="F39" s="70">
        <v>0</v>
      </c>
      <c r="G39" s="70">
        <v>0</v>
      </c>
      <c r="H39" s="70">
        <v>0</v>
      </c>
      <c r="I39" s="70">
        <v>0</v>
      </c>
      <c r="J39" s="70" t="str">
        <f t="shared" si="1"/>
        <v> </v>
      </c>
      <c r="K39" s="71" t="str">
        <f t="shared" si="0"/>
        <v> </v>
      </c>
    </row>
    <row r="40" spans="1:11" s="56" customFormat="1" ht="18" customHeight="1">
      <c r="A40" s="57"/>
      <c r="B40" s="58"/>
      <c r="C40" s="59" t="s">
        <v>733</v>
      </c>
      <c r="D40" s="77" t="s">
        <v>734</v>
      </c>
      <c r="E40" s="61" t="s">
        <v>735</v>
      </c>
      <c r="F40" s="62">
        <v>0</v>
      </c>
      <c r="G40" s="62">
        <v>0</v>
      </c>
      <c r="H40" s="62">
        <v>0</v>
      </c>
      <c r="I40" s="62">
        <v>0</v>
      </c>
      <c r="J40" s="62" t="str">
        <f t="shared" si="1"/>
        <v> </v>
      </c>
      <c r="K40" s="63" t="str">
        <f t="shared" si="0"/>
        <v> </v>
      </c>
    </row>
    <row r="41" spans="1:11" s="56" customFormat="1" ht="18" customHeight="1" thickBot="1">
      <c r="A41" s="65"/>
      <c r="B41" s="76">
        <v>17</v>
      </c>
      <c r="C41" s="67"/>
      <c r="D41" s="79" t="s">
        <v>734</v>
      </c>
      <c r="E41" s="69" t="s">
        <v>735</v>
      </c>
      <c r="F41" s="70">
        <v>0</v>
      </c>
      <c r="G41" s="70">
        <v>0</v>
      </c>
      <c r="H41" s="70">
        <v>0</v>
      </c>
      <c r="I41" s="70">
        <v>0</v>
      </c>
      <c r="J41" s="70" t="str">
        <f t="shared" si="1"/>
        <v> </v>
      </c>
      <c r="K41" s="71" t="str">
        <f t="shared" si="0"/>
        <v> </v>
      </c>
    </row>
    <row r="42" spans="1:11" s="56" customFormat="1" ht="34.5" customHeight="1" thickBot="1">
      <c r="A42" s="80">
        <v>1</v>
      </c>
      <c r="B42" s="81"/>
      <c r="C42" s="82"/>
      <c r="D42" s="83"/>
      <c r="E42" s="84" t="s">
        <v>736</v>
      </c>
      <c r="F42" s="85">
        <v>0</v>
      </c>
      <c r="G42" s="85">
        <v>0</v>
      </c>
      <c r="H42" s="85">
        <v>0</v>
      </c>
      <c r="I42" s="85">
        <v>0</v>
      </c>
      <c r="J42" s="85" t="str">
        <f t="shared" si="1"/>
        <v> </v>
      </c>
      <c r="K42" s="86" t="str">
        <f t="shared" si="0"/>
        <v> </v>
      </c>
    </row>
    <row r="43" spans="1:11" ht="30" customHeight="1" thickBot="1">
      <c r="A43" s="87"/>
      <c r="B43" s="88" t="s">
        <v>737</v>
      </c>
      <c r="C43" s="82"/>
      <c r="D43" s="89"/>
      <c r="E43" s="90" t="s">
        <v>738</v>
      </c>
      <c r="F43" s="91">
        <v>0</v>
      </c>
      <c r="G43" s="91">
        <v>0</v>
      </c>
      <c r="H43" s="91">
        <v>0</v>
      </c>
      <c r="I43" s="91">
        <v>0</v>
      </c>
      <c r="J43" s="91" t="str">
        <f t="shared" si="1"/>
        <v> </v>
      </c>
      <c r="K43" s="92" t="str">
        <f t="shared" si="0"/>
        <v> </v>
      </c>
    </row>
    <row r="44" spans="1:11" ht="18" customHeight="1">
      <c r="A44" s="57"/>
      <c r="B44" s="58"/>
      <c r="C44" s="93">
        <v>211</v>
      </c>
      <c r="D44" s="58"/>
      <c r="E44" s="94" t="s">
        <v>739</v>
      </c>
      <c r="F44" s="62">
        <v>0.01</v>
      </c>
      <c r="G44" s="62">
        <v>0</v>
      </c>
      <c r="H44" s="62">
        <v>0</v>
      </c>
      <c r="I44" s="62">
        <v>0</v>
      </c>
      <c r="J44" s="62" t="str">
        <f t="shared" si="1"/>
        <v> </v>
      </c>
      <c r="K44" s="63">
        <f t="shared" si="0"/>
        <v>0</v>
      </c>
    </row>
    <row r="45" spans="1:11" ht="16.5" customHeight="1">
      <c r="A45" s="57"/>
      <c r="B45" s="58"/>
      <c r="C45" s="93">
        <v>212</v>
      </c>
      <c r="D45" s="58"/>
      <c r="E45" s="94" t="s">
        <v>740</v>
      </c>
      <c r="F45" s="62">
        <v>80078.38</v>
      </c>
      <c r="G45" s="62">
        <v>140324</v>
      </c>
      <c r="H45" s="62">
        <v>140324</v>
      </c>
      <c r="I45" s="62">
        <v>91948.52</v>
      </c>
      <c r="J45" s="62">
        <f t="shared" si="1"/>
        <v>65.52586870385679</v>
      </c>
      <c r="K45" s="63">
        <f t="shared" si="0"/>
        <v>114.82315201681152</v>
      </c>
    </row>
    <row r="46" spans="1:11" ht="16.5" customHeight="1">
      <c r="A46" s="57"/>
      <c r="B46" s="58"/>
      <c r="C46" s="93"/>
      <c r="D46" s="58">
        <v>2122</v>
      </c>
      <c r="E46" s="94" t="s">
        <v>741</v>
      </c>
      <c r="F46" s="62">
        <v>77131.03</v>
      </c>
      <c r="G46" s="62">
        <v>92407</v>
      </c>
      <c r="H46" s="62">
        <v>92407</v>
      </c>
      <c r="I46" s="62">
        <v>77438</v>
      </c>
      <c r="J46" s="62">
        <f t="shared" si="1"/>
        <v>83.80101074593917</v>
      </c>
      <c r="K46" s="63">
        <f t="shared" si="0"/>
        <v>100.39798509108462</v>
      </c>
    </row>
    <row r="47" spans="1:11" ht="16.5" customHeight="1">
      <c r="A47" s="57"/>
      <c r="B47" s="58"/>
      <c r="C47" s="93"/>
      <c r="D47" s="58">
        <v>2123</v>
      </c>
      <c r="E47" s="94" t="s">
        <v>742</v>
      </c>
      <c r="F47" s="62">
        <v>2947.35</v>
      </c>
      <c r="G47" s="62">
        <v>47917</v>
      </c>
      <c r="H47" s="62">
        <v>47917</v>
      </c>
      <c r="I47" s="62">
        <v>14500.82</v>
      </c>
      <c r="J47" s="62">
        <f t="shared" si="1"/>
        <v>30.262370348728005</v>
      </c>
      <c r="K47" s="63">
        <f t="shared" si="0"/>
        <v>491.99518211274534</v>
      </c>
    </row>
    <row r="48" spans="1:11" ht="16.5" customHeight="1">
      <c r="A48" s="57"/>
      <c r="B48" s="58"/>
      <c r="C48" s="93">
        <v>213</v>
      </c>
      <c r="D48" s="58"/>
      <c r="E48" s="94" t="s">
        <v>743</v>
      </c>
      <c r="F48" s="62">
        <v>250.42</v>
      </c>
      <c r="G48" s="62">
        <v>0</v>
      </c>
      <c r="H48" s="62">
        <v>0</v>
      </c>
      <c r="I48" s="62">
        <v>338.26</v>
      </c>
      <c r="J48" s="62" t="str">
        <f t="shared" si="1"/>
        <v> </v>
      </c>
      <c r="K48" s="63">
        <f t="shared" si="0"/>
        <v>135.07707052152384</v>
      </c>
    </row>
    <row r="49" spans="1:11" ht="16.5" customHeight="1">
      <c r="A49" s="57"/>
      <c r="B49" s="58"/>
      <c r="C49" s="93">
        <v>214</v>
      </c>
      <c r="D49" s="58"/>
      <c r="E49" s="94" t="s">
        <v>744</v>
      </c>
      <c r="F49" s="62">
        <v>35.86</v>
      </c>
      <c r="G49" s="62">
        <v>0</v>
      </c>
      <c r="H49" s="62">
        <v>0</v>
      </c>
      <c r="I49" s="62">
        <v>17.01</v>
      </c>
      <c r="J49" s="62" t="str">
        <f t="shared" si="1"/>
        <v> </v>
      </c>
      <c r="K49" s="63">
        <f t="shared" si="0"/>
        <v>47.434467373117684</v>
      </c>
    </row>
    <row r="50" spans="1:11" s="56" customFormat="1" ht="16.5" customHeight="1">
      <c r="A50" s="57"/>
      <c r="B50" s="58"/>
      <c r="C50" s="93">
        <v>215</v>
      </c>
      <c r="D50" s="58"/>
      <c r="E50" s="94" t="s">
        <v>745</v>
      </c>
      <c r="F50" s="62">
        <v>0</v>
      </c>
      <c r="G50" s="62">
        <v>0</v>
      </c>
      <c r="H50" s="62">
        <v>0</v>
      </c>
      <c r="I50" s="62">
        <v>0</v>
      </c>
      <c r="J50" s="62" t="str">
        <f t="shared" si="1"/>
        <v> </v>
      </c>
      <c r="K50" s="63" t="str">
        <f t="shared" si="0"/>
        <v> </v>
      </c>
    </row>
    <row r="51" spans="1:11" ht="23.25" customHeight="1">
      <c r="A51" s="65"/>
      <c r="B51" s="76">
        <v>21</v>
      </c>
      <c r="C51" s="95"/>
      <c r="D51" s="72"/>
      <c r="E51" s="96" t="s">
        <v>746</v>
      </c>
      <c r="F51" s="70">
        <v>80364.67</v>
      </c>
      <c r="G51" s="70">
        <v>140324</v>
      </c>
      <c r="H51" s="70">
        <v>140324</v>
      </c>
      <c r="I51" s="70">
        <v>92303.79</v>
      </c>
      <c r="J51" s="70">
        <f t="shared" si="1"/>
        <v>65.77904706251246</v>
      </c>
      <c r="K51" s="71">
        <f t="shared" si="0"/>
        <v>114.85617996067177</v>
      </c>
    </row>
    <row r="52" spans="1:11" ht="18" customHeight="1">
      <c r="A52" s="57"/>
      <c r="B52" s="58"/>
      <c r="C52" s="93">
        <v>221</v>
      </c>
      <c r="D52" s="58"/>
      <c r="E52" s="94" t="s">
        <v>747</v>
      </c>
      <c r="F52" s="62">
        <v>0</v>
      </c>
      <c r="G52" s="62">
        <v>0</v>
      </c>
      <c r="H52" s="62">
        <v>0</v>
      </c>
      <c r="I52" s="62">
        <v>0</v>
      </c>
      <c r="J52" s="62" t="str">
        <f t="shared" si="1"/>
        <v> </v>
      </c>
      <c r="K52" s="63" t="str">
        <f t="shared" si="0"/>
        <v> </v>
      </c>
    </row>
    <row r="53" spans="1:11" s="56" customFormat="1" ht="22.5" customHeight="1">
      <c r="A53" s="57"/>
      <c r="B53" s="58"/>
      <c r="C53" s="93">
        <v>222</v>
      </c>
      <c r="D53" s="58"/>
      <c r="E53" s="94" t="s">
        <v>748</v>
      </c>
      <c r="F53" s="62">
        <v>0</v>
      </c>
      <c r="G53" s="62">
        <v>0</v>
      </c>
      <c r="H53" s="62">
        <v>0</v>
      </c>
      <c r="I53" s="62">
        <v>0</v>
      </c>
      <c r="J53" s="62" t="str">
        <f t="shared" si="1"/>
        <v> </v>
      </c>
      <c r="K53" s="63" t="str">
        <f t="shared" si="0"/>
        <v> </v>
      </c>
    </row>
    <row r="54" spans="1:11" ht="17.25" customHeight="1">
      <c r="A54" s="65">
        <v>5</v>
      </c>
      <c r="B54" s="76">
        <v>22</v>
      </c>
      <c r="C54" s="95"/>
      <c r="D54" s="72"/>
      <c r="E54" s="96" t="s">
        <v>749</v>
      </c>
      <c r="F54" s="70">
        <v>0</v>
      </c>
      <c r="G54" s="70">
        <v>0</v>
      </c>
      <c r="H54" s="70">
        <v>0</v>
      </c>
      <c r="I54" s="70">
        <v>0</v>
      </c>
      <c r="J54" s="70" t="str">
        <f t="shared" si="1"/>
        <v> </v>
      </c>
      <c r="K54" s="71" t="str">
        <f t="shared" si="0"/>
        <v> </v>
      </c>
    </row>
    <row r="55" spans="1:11" ht="24" customHeight="1">
      <c r="A55" s="57"/>
      <c r="B55" s="58"/>
      <c r="C55" s="93">
        <v>231</v>
      </c>
      <c r="D55" s="58"/>
      <c r="E55" s="94" t="s">
        <v>750</v>
      </c>
      <c r="F55" s="62">
        <v>0</v>
      </c>
      <c r="G55" s="62">
        <v>0</v>
      </c>
      <c r="H55" s="62">
        <v>0</v>
      </c>
      <c r="I55" s="62">
        <v>0</v>
      </c>
      <c r="J55" s="62" t="str">
        <f t="shared" si="1"/>
        <v> </v>
      </c>
      <c r="K55" s="63" t="str">
        <f t="shared" si="0"/>
        <v> </v>
      </c>
    </row>
    <row r="56" spans="1:11" ht="15.75" customHeight="1">
      <c r="A56" s="57"/>
      <c r="B56" s="58"/>
      <c r="C56" s="93">
        <v>232</v>
      </c>
      <c r="D56" s="58"/>
      <c r="E56" s="94" t="s">
        <v>751</v>
      </c>
      <c r="F56" s="62">
        <v>2242.82</v>
      </c>
      <c r="G56" s="62">
        <v>0</v>
      </c>
      <c r="H56" s="62">
        <v>0</v>
      </c>
      <c r="I56" s="62">
        <v>1516.61</v>
      </c>
      <c r="J56" s="62" t="str">
        <f t="shared" si="1"/>
        <v> </v>
      </c>
      <c r="K56" s="63">
        <f t="shared" si="0"/>
        <v>67.62067397294477</v>
      </c>
    </row>
    <row r="57" spans="1:11" ht="15.75" customHeight="1">
      <c r="A57" s="57"/>
      <c r="B57" s="58"/>
      <c r="C57" s="93">
        <v>234</v>
      </c>
      <c r="D57" s="58"/>
      <c r="E57" s="94" t="s">
        <v>752</v>
      </c>
      <c r="F57" s="62">
        <v>0</v>
      </c>
      <c r="G57" s="62">
        <v>0</v>
      </c>
      <c r="H57" s="62">
        <v>0</v>
      </c>
      <c r="I57" s="62">
        <v>0</v>
      </c>
      <c r="J57" s="62" t="str">
        <f t="shared" si="1"/>
        <v> </v>
      </c>
      <c r="K57" s="63" t="str">
        <f t="shared" si="0"/>
        <v> </v>
      </c>
    </row>
    <row r="58" spans="1:11" ht="15.75" customHeight="1">
      <c r="A58" s="57"/>
      <c r="B58" s="58"/>
      <c r="C58" s="93">
        <v>235</v>
      </c>
      <c r="D58" s="58"/>
      <c r="E58" s="94" t="s">
        <v>753</v>
      </c>
      <c r="F58" s="62">
        <v>0</v>
      </c>
      <c r="G58" s="62">
        <v>0</v>
      </c>
      <c r="H58" s="62">
        <v>0</v>
      </c>
      <c r="I58" s="62">
        <v>0</v>
      </c>
      <c r="J58" s="62" t="str">
        <f t="shared" si="1"/>
        <v> </v>
      </c>
      <c r="K58" s="63" t="str">
        <f t="shared" si="0"/>
        <v> </v>
      </c>
    </row>
    <row r="59" spans="1:11" s="56" customFormat="1" ht="15.75" customHeight="1">
      <c r="A59" s="57"/>
      <c r="B59" s="58"/>
      <c r="C59" s="93">
        <v>236</v>
      </c>
      <c r="D59" s="58"/>
      <c r="E59" s="94" t="s">
        <v>754</v>
      </c>
      <c r="F59" s="62">
        <v>0</v>
      </c>
      <c r="G59" s="62">
        <v>0</v>
      </c>
      <c r="H59" s="62">
        <v>0</v>
      </c>
      <c r="I59" s="62">
        <v>0</v>
      </c>
      <c r="J59" s="62" t="str">
        <f t="shared" si="1"/>
        <v> </v>
      </c>
      <c r="K59" s="63" t="str">
        <f t="shared" si="0"/>
        <v> </v>
      </c>
    </row>
    <row r="60" spans="1:11" ht="23.25" customHeight="1">
      <c r="A60" s="65"/>
      <c r="B60" s="76">
        <v>23</v>
      </c>
      <c r="C60" s="95"/>
      <c r="D60" s="72"/>
      <c r="E60" s="96" t="s">
        <v>755</v>
      </c>
      <c r="F60" s="70">
        <v>2242.82</v>
      </c>
      <c r="G60" s="70">
        <v>0</v>
      </c>
      <c r="H60" s="70">
        <v>0</v>
      </c>
      <c r="I60" s="70">
        <v>1516.61</v>
      </c>
      <c r="J60" s="70" t="str">
        <f t="shared" si="1"/>
        <v> </v>
      </c>
      <c r="K60" s="71">
        <f t="shared" si="0"/>
        <v>67.62067397294477</v>
      </c>
    </row>
    <row r="61" spans="1:11" ht="18" customHeight="1">
      <c r="A61" s="57"/>
      <c r="B61" s="58"/>
      <c r="C61" s="93">
        <v>241</v>
      </c>
      <c r="D61" s="58"/>
      <c r="E61" s="94" t="s">
        <v>756</v>
      </c>
      <c r="F61" s="62">
        <v>0</v>
      </c>
      <c r="G61" s="62">
        <v>0</v>
      </c>
      <c r="H61" s="62">
        <v>0</v>
      </c>
      <c r="I61" s="62">
        <v>0</v>
      </c>
      <c r="J61" s="62" t="str">
        <f t="shared" si="1"/>
        <v> </v>
      </c>
      <c r="K61" s="63" t="str">
        <f t="shared" si="0"/>
        <v> </v>
      </c>
    </row>
    <row r="62" spans="1:11" ht="22.5" customHeight="1">
      <c r="A62" s="57"/>
      <c r="B62" s="58"/>
      <c r="C62" s="93">
        <v>242</v>
      </c>
      <c r="D62" s="58"/>
      <c r="E62" s="94" t="s">
        <v>757</v>
      </c>
      <c r="F62" s="62">
        <v>0</v>
      </c>
      <c r="G62" s="62">
        <v>0</v>
      </c>
      <c r="H62" s="62">
        <v>0</v>
      </c>
      <c r="I62" s="62">
        <v>0</v>
      </c>
      <c r="J62" s="62" t="str">
        <f t="shared" si="1"/>
        <v> </v>
      </c>
      <c r="K62" s="63" t="str">
        <f t="shared" si="0"/>
        <v> </v>
      </c>
    </row>
    <row r="63" spans="1:11" ht="22.5" customHeight="1">
      <c r="A63" s="57"/>
      <c r="B63" s="58"/>
      <c r="C63" s="93">
        <v>243</v>
      </c>
      <c r="D63" s="58"/>
      <c r="E63" s="94" t="s">
        <v>758</v>
      </c>
      <c r="F63" s="62">
        <v>0</v>
      </c>
      <c r="G63" s="62">
        <v>0</v>
      </c>
      <c r="H63" s="62">
        <v>0</v>
      </c>
      <c r="I63" s="62">
        <v>0</v>
      </c>
      <c r="J63" s="62" t="str">
        <f t="shared" si="1"/>
        <v> </v>
      </c>
      <c r="K63" s="63" t="str">
        <f t="shared" si="0"/>
        <v> </v>
      </c>
    </row>
    <row r="64" spans="1:11" ht="22.5" customHeight="1">
      <c r="A64" s="57"/>
      <c r="B64" s="58"/>
      <c r="C64" s="93">
        <v>244</v>
      </c>
      <c r="D64" s="58"/>
      <c r="E64" s="94" t="s">
        <v>759</v>
      </c>
      <c r="F64" s="62">
        <v>0</v>
      </c>
      <c r="G64" s="62">
        <v>0</v>
      </c>
      <c r="H64" s="62">
        <v>0</v>
      </c>
      <c r="I64" s="62">
        <v>0</v>
      </c>
      <c r="J64" s="62" t="str">
        <f t="shared" si="1"/>
        <v> </v>
      </c>
      <c r="K64" s="63" t="str">
        <f t="shared" si="0"/>
        <v> </v>
      </c>
    </row>
    <row r="65" spans="1:11" ht="22.5" customHeight="1">
      <c r="A65" s="57"/>
      <c r="B65" s="58"/>
      <c r="C65" s="93">
        <v>245</v>
      </c>
      <c r="D65" s="58"/>
      <c r="E65" s="94" t="s">
        <v>760</v>
      </c>
      <c r="F65" s="62">
        <v>0</v>
      </c>
      <c r="G65" s="62">
        <v>0</v>
      </c>
      <c r="H65" s="62">
        <v>0</v>
      </c>
      <c r="I65" s="62">
        <v>0</v>
      </c>
      <c r="J65" s="62" t="str">
        <f t="shared" si="1"/>
        <v> </v>
      </c>
      <c r="K65" s="63" t="str">
        <f t="shared" si="0"/>
        <v> </v>
      </c>
    </row>
    <row r="66" spans="1:11" ht="16.5" customHeight="1">
      <c r="A66" s="57"/>
      <c r="B66" s="58"/>
      <c r="C66" s="93">
        <v>246</v>
      </c>
      <c r="D66" s="58"/>
      <c r="E66" s="94" t="s">
        <v>761</v>
      </c>
      <c r="F66" s="62">
        <v>0</v>
      </c>
      <c r="G66" s="62">
        <v>0</v>
      </c>
      <c r="H66" s="62">
        <v>0</v>
      </c>
      <c r="I66" s="62">
        <v>0</v>
      </c>
      <c r="J66" s="62" t="str">
        <f t="shared" si="1"/>
        <v> </v>
      </c>
      <c r="K66" s="63" t="str">
        <f t="shared" si="0"/>
        <v> </v>
      </c>
    </row>
    <row r="67" spans="1:11" ht="16.5" customHeight="1">
      <c r="A67" s="57"/>
      <c r="B67" s="58"/>
      <c r="C67" s="93">
        <v>247</v>
      </c>
      <c r="D67" s="58"/>
      <c r="E67" s="94" t="s">
        <v>762</v>
      </c>
      <c r="F67" s="62">
        <v>0</v>
      </c>
      <c r="G67" s="62">
        <v>0</v>
      </c>
      <c r="H67" s="62">
        <v>0</v>
      </c>
      <c r="I67" s="62">
        <v>0</v>
      </c>
      <c r="J67" s="62" t="str">
        <f t="shared" si="1"/>
        <v> </v>
      </c>
      <c r="K67" s="63" t="str">
        <f t="shared" si="0"/>
        <v> </v>
      </c>
    </row>
    <row r="68" spans="1:11" s="56" customFormat="1" ht="16.5" customHeight="1">
      <c r="A68" s="57"/>
      <c r="B68" s="58"/>
      <c r="C68" s="93">
        <v>248</v>
      </c>
      <c r="D68" s="58"/>
      <c r="E68" s="94" t="s">
        <v>763</v>
      </c>
      <c r="F68" s="62">
        <v>0</v>
      </c>
      <c r="G68" s="62">
        <v>0</v>
      </c>
      <c r="H68" s="62">
        <v>0</v>
      </c>
      <c r="I68" s="62">
        <v>0</v>
      </c>
      <c r="J68" s="62" t="str">
        <f t="shared" si="1"/>
        <v> </v>
      </c>
      <c r="K68" s="63" t="str">
        <f t="shared" si="0"/>
        <v> </v>
      </c>
    </row>
    <row r="69" spans="1:11" s="56" customFormat="1" ht="17.25" customHeight="1" thickBot="1">
      <c r="A69" s="65"/>
      <c r="B69" s="76">
        <v>24</v>
      </c>
      <c r="C69" s="95"/>
      <c r="D69" s="72"/>
      <c r="E69" s="96" t="s">
        <v>764</v>
      </c>
      <c r="F69" s="70">
        <v>0</v>
      </c>
      <c r="G69" s="70">
        <v>0</v>
      </c>
      <c r="H69" s="70">
        <v>0</v>
      </c>
      <c r="I69" s="70">
        <v>0</v>
      </c>
      <c r="J69" s="70" t="str">
        <f t="shared" si="1"/>
        <v> </v>
      </c>
      <c r="K69" s="71" t="str">
        <f t="shared" si="0"/>
        <v> </v>
      </c>
    </row>
    <row r="70" spans="1:11" s="56" customFormat="1" ht="24.75" customHeight="1" thickBot="1">
      <c r="A70" s="80">
        <v>2</v>
      </c>
      <c r="B70" s="81"/>
      <c r="C70" s="82"/>
      <c r="D70" s="97"/>
      <c r="E70" s="84" t="s">
        <v>765</v>
      </c>
      <c r="F70" s="85">
        <v>82607.49</v>
      </c>
      <c r="G70" s="85">
        <v>140324</v>
      </c>
      <c r="H70" s="85">
        <v>140324</v>
      </c>
      <c r="I70" s="85">
        <v>93820.4</v>
      </c>
      <c r="J70" s="85">
        <f t="shared" si="1"/>
        <v>66.8598386591032</v>
      </c>
      <c r="K70" s="86">
        <f t="shared" si="0"/>
        <v>113.57372073646106</v>
      </c>
    </row>
    <row r="71" spans="1:11" ht="18" customHeight="1">
      <c r="A71" s="57"/>
      <c r="B71" s="58"/>
      <c r="C71" s="93">
        <v>311</v>
      </c>
      <c r="D71" s="58"/>
      <c r="E71" s="94" t="s">
        <v>766</v>
      </c>
      <c r="F71" s="62">
        <v>96</v>
      </c>
      <c r="G71" s="62">
        <v>0</v>
      </c>
      <c r="H71" s="62">
        <v>0</v>
      </c>
      <c r="I71" s="62">
        <v>0</v>
      </c>
      <c r="J71" s="62" t="str">
        <f t="shared" si="1"/>
        <v> </v>
      </c>
      <c r="K71" s="63">
        <f t="shared" si="0"/>
        <v>0</v>
      </c>
    </row>
    <row r="72" spans="1:11" s="56" customFormat="1" ht="16.5" customHeight="1">
      <c r="A72" s="57"/>
      <c r="B72" s="58"/>
      <c r="C72" s="93">
        <v>312</v>
      </c>
      <c r="D72" s="58"/>
      <c r="E72" s="94" t="s">
        <v>767</v>
      </c>
      <c r="F72" s="62">
        <v>0</v>
      </c>
      <c r="G72" s="62">
        <v>0</v>
      </c>
      <c r="H72" s="62">
        <v>0</v>
      </c>
      <c r="I72" s="62">
        <v>0</v>
      </c>
      <c r="J72" s="62" t="str">
        <f t="shared" si="1"/>
        <v> </v>
      </c>
      <c r="K72" s="63" t="str">
        <f t="shared" si="0"/>
        <v> </v>
      </c>
    </row>
    <row r="73" spans="1:11" ht="25.5" customHeight="1">
      <c r="A73" s="65"/>
      <c r="B73" s="76">
        <v>31</v>
      </c>
      <c r="C73" s="95"/>
      <c r="D73" s="72"/>
      <c r="E73" s="96" t="s">
        <v>768</v>
      </c>
      <c r="F73" s="70">
        <v>96</v>
      </c>
      <c r="G73" s="70">
        <v>0</v>
      </c>
      <c r="H73" s="70">
        <v>0</v>
      </c>
      <c r="I73" s="70">
        <v>0</v>
      </c>
      <c r="J73" s="70" t="str">
        <f t="shared" si="1"/>
        <v> </v>
      </c>
      <c r="K73" s="71">
        <f aca="true" t="shared" si="2" ref="K73:K94">IF(F73&gt;0,I73/F73*100," ")</f>
        <v>0</v>
      </c>
    </row>
    <row r="74" spans="1:11" s="56" customFormat="1" ht="18" customHeight="1">
      <c r="A74" s="57"/>
      <c r="B74" s="58"/>
      <c r="C74" s="93">
        <v>320</v>
      </c>
      <c r="D74" s="58"/>
      <c r="E74" s="94" t="s">
        <v>769</v>
      </c>
      <c r="F74" s="62">
        <v>0</v>
      </c>
      <c r="G74" s="62">
        <v>0</v>
      </c>
      <c r="H74" s="62">
        <v>0</v>
      </c>
      <c r="I74" s="62">
        <v>0</v>
      </c>
      <c r="J74" s="62" t="str">
        <f aca="true" t="shared" si="3" ref="J74:J94">IF(H74&gt;0,I74/H74*100," ")</f>
        <v> </v>
      </c>
      <c r="K74" s="63" t="str">
        <f t="shared" si="2"/>
        <v> </v>
      </c>
    </row>
    <row r="75" spans="1:11" s="56" customFormat="1" ht="17.25" customHeight="1" thickBot="1">
      <c r="A75" s="65"/>
      <c r="B75" s="76">
        <v>32</v>
      </c>
      <c r="C75" s="95"/>
      <c r="D75" s="72"/>
      <c r="E75" s="96" t="s">
        <v>769</v>
      </c>
      <c r="F75" s="70">
        <v>0</v>
      </c>
      <c r="G75" s="70">
        <v>0</v>
      </c>
      <c r="H75" s="70">
        <v>0</v>
      </c>
      <c r="I75" s="70">
        <v>0</v>
      </c>
      <c r="J75" s="70" t="str">
        <f t="shared" si="3"/>
        <v> </v>
      </c>
      <c r="K75" s="71" t="str">
        <f t="shared" si="2"/>
        <v> </v>
      </c>
    </row>
    <row r="76" spans="1:11" s="56" customFormat="1" ht="24.75" customHeight="1" thickBot="1">
      <c r="A76" s="80">
        <v>3</v>
      </c>
      <c r="B76" s="81"/>
      <c r="C76" s="98"/>
      <c r="D76" s="81"/>
      <c r="E76" s="99" t="s">
        <v>770</v>
      </c>
      <c r="F76" s="85">
        <v>96</v>
      </c>
      <c r="G76" s="85">
        <v>0</v>
      </c>
      <c r="H76" s="85">
        <v>0</v>
      </c>
      <c r="I76" s="85">
        <v>0</v>
      </c>
      <c r="J76" s="85" t="str">
        <f t="shared" si="3"/>
        <v> </v>
      </c>
      <c r="K76" s="86">
        <f t="shared" si="2"/>
        <v>0</v>
      </c>
    </row>
    <row r="77" spans="1:11" ht="18" customHeight="1">
      <c r="A77" s="57"/>
      <c r="B77" s="58"/>
      <c r="C77" s="93">
        <v>411</v>
      </c>
      <c r="D77" s="58"/>
      <c r="E77" s="94" t="s">
        <v>771</v>
      </c>
      <c r="F77" s="62">
        <v>130000</v>
      </c>
      <c r="G77" s="62">
        <v>643000</v>
      </c>
      <c r="H77" s="62">
        <v>643620</v>
      </c>
      <c r="I77" s="62">
        <v>0</v>
      </c>
      <c r="J77" s="62">
        <f t="shared" si="3"/>
        <v>0</v>
      </c>
      <c r="K77" s="63">
        <f t="shared" si="2"/>
        <v>0</v>
      </c>
    </row>
    <row r="78" spans="1:11" ht="16.5" customHeight="1">
      <c r="A78" s="57"/>
      <c r="B78" s="58"/>
      <c r="C78" s="93"/>
      <c r="D78" s="58">
        <v>4118</v>
      </c>
      <c r="E78" s="94" t="s">
        <v>772</v>
      </c>
      <c r="F78" s="62">
        <v>0</v>
      </c>
      <c r="G78" s="62">
        <v>0</v>
      </c>
      <c r="H78" s="62">
        <v>620</v>
      </c>
      <c r="I78" s="62">
        <v>0</v>
      </c>
      <c r="J78" s="62">
        <f t="shared" si="3"/>
        <v>0</v>
      </c>
      <c r="K78" s="63" t="str">
        <f t="shared" si="2"/>
        <v> </v>
      </c>
    </row>
    <row r="79" spans="1:11" ht="22.5" customHeight="1">
      <c r="A79" s="57"/>
      <c r="B79" s="58"/>
      <c r="C79" s="93">
        <v>412</v>
      </c>
      <c r="D79" s="58"/>
      <c r="E79" s="94" t="s">
        <v>773</v>
      </c>
      <c r="F79" s="62">
        <v>0</v>
      </c>
      <c r="G79" s="62">
        <v>0</v>
      </c>
      <c r="H79" s="62">
        <v>0</v>
      </c>
      <c r="I79" s="62">
        <v>0</v>
      </c>
      <c r="J79" s="62" t="str">
        <f t="shared" si="3"/>
        <v> </v>
      </c>
      <c r="K79" s="63" t="str">
        <f t="shared" si="2"/>
        <v> </v>
      </c>
    </row>
    <row r="80" spans="1:11" ht="15.75" customHeight="1">
      <c r="A80" s="57"/>
      <c r="B80" s="58"/>
      <c r="C80" s="93">
        <v>413</v>
      </c>
      <c r="D80" s="58"/>
      <c r="E80" s="94" t="s">
        <v>774</v>
      </c>
      <c r="F80" s="62">
        <v>296295.01</v>
      </c>
      <c r="G80" s="62">
        <v>0</v>
      </c>
      <c r="H80" s="62">
        <v>0</v>
      </c>
      <c r="I80" s="62">
        <v>291551.5</v>
      </c>
      <c r="J80" s="62" t="str">
        <f t="shared" si="3"/>
        <v> </v>
      </c>
      <c r="K80" s="63">
        <f t="shared" si="2"/>
        <v>98.39905842491238</v>
      </c>
    </row>
    <row r="81" spans="1:11" ht="15.75" customHeight="1">
      <c r="A81" s="57"/>
      <c r="B81" s="58"/>
      <c r="C81" s="93">
        <v>415</v>
      </c>
      <c r="D81" s="58"/>
      <c r="E81" s="94" t="s">
        <v>775</v>
      </c>
      <c r="F81" s="62">
        <v>0</v>
      </c>
      <c r="G81" s="62">
        <v>0</v>
      </c>
      <c r="H81" s="62">
        <v>0</v>
      </c>
      <c r="I81" s="62">
        <v>0</v>
      </c>
      <c r="J81" s="62" t="str">
        <f t="shared" si="3"/>
        <v> </v>
      </c>
      <c r="K81" s="63" t="str">
        <f t="shared" si="2"/>
        <v> </v>
      </c>
    </row>
    <row r="82" spans="1:11" ht="15.75" customHeight="1">
      <c r="A82" s="57"/>
      <c r="B82" s="58"/>
      <c r="C82" s="93"/>
      <c r="D82" s="58">
        <v>4153</v>
      </c>
      <c r="E82" s="94" t="s">
        <v>776</v>
      </c>
      <c r="F82" s="62">
        <v>0</v>
      </c>
      <c r="G82" s="62">
        <v>0</v>
      </c>
      <c r="H82" s="62">
        <v>0</v>
      </c>
      <c r="I82" s="62">
        <v>0</v>
      </c>
      <c r="J82" s="62" t="str">
        <f t="shared" si="3"/>
        <v> </v>
      </c>
      <c r="K82" s="63" t="str">
        <f t="shared" si="2"/>
        <v> </v>
      </c>
    </row>
    <row r="83" spans="1:11" ht="15.75" customHeight="1">
      <c r="A83" s="57"/>
      <c r="B83" s="58"/>
      <c r="C83" s="93"/>
      <c r="D83" s="58">
        <v>4154</v>
      </c>
      <c r="E83" s="94" t="s">
        <v>777</v>
      </c>
      <c r="F83" s="62">
        <v>0</v>
      </c>
      <c r="G83" s="62">
        <v>0</v>
      </c>
      <c r="H83" s="62">
        <v>0</v>
      </c>
      <c r="I83" s="62">
        <v>0</v>
      </c>
      <c r="J83" s="62" t="str">
        <f t="shared" si="3"/>
        <v> </v>
      </c>
      <c r="K83" s="63" t="str">
        <f t="shared" si="2"/>
        <v> </v>
      </c>
    </row>
    <row r="84" spans="1:11" s="56" customFormat="1" ht="15.75" customHeight="1">
      <c r="A84" s="57"/>
      <c r="B84" s="58"/>
      <c r="C84" s="93">
        <v>416</v>
      </c>
      <c r="D84" s="58"/>
      <c r="E84" s="94" t="s">
        <v>778</v>
      </c>
      <c r="F84" s="62">
        <v>0</v>
      </c>
      <c r="G84" s="62">
        <v>0</v>
      </c>
      <c r="H84" s="62">
        <v>0</v>
      </c>
      <c r="I84" s="62">
        <v>0</v>
      </c>
      <c r="J84" s="62" t="str">
        <f t="shared" si="3"/>
        <v> </v>
      </c>
      <c r="K84" s="63" t="str">
        <f t="shared" si="2"/>
        <v> </v>
      </c>
    </row>
    <row r="85" spans="1:11" ht="17.25" customHeight="1">
      <c r="A85" s="65"/>
      <c r="B85" s="76">
        <v>41</v>
      </c>
      <c r="C85" s="95"/>
      <c r="D85" s="72"/>
      <c r="E85" s="96" t="s">
        <v>779</v>
      </c>
      <c r="F85" s="70">
        <v>426295.01</v>
      </c>
      <c r="G85" s="70">
        <v>643000</v>
      </c>
      <c r="H85" s="70">
        <v>643620</v>
      </c>
      <c r="I85" s="70">
        <v>291551.5</v>
      </c>
      <c r="J85" s="70">
        <f t="shared" si="3"/>
        <v>45.29870109692054</v>
      </c>
      <c r="K85" s="71">
        <f t="shared" si="2"/>
        <v>68.3919570158703</v>
      </c>
    </row>
    <row r="86" spans="1:11" ht="18" customHeight="1">
      <c r="A86" s="57"/>
      <c r="B86" s="58"/>
      <c r="C86" s="93">
        <v>421</v>
      </c>
      <c r="D86" s="58"/>
      <c r="E86" s="94" t="s">
        <v>780</v>
      </c>
      <c r="F86" s="62">
        <v>0</v>
      </c>
      <c r="G86" s="62">
        <v>783887</v>
      </c>
      <c r="H86" s="62">
        <v>482500</v>
      </c>
      <c r="I86" s="62">
        <v>0</v>
      </c>
      <c r="J86" s="62">
        <f t="shared" si="3"/>
        <v>0</v>
      </c>
      <c r="K86" s="63" t="str">
        <f t="shared" si="2"/>
        <v> </v>
      </c>
    </row>
    <row r="87" spans="1:11" ht="15.75" customHeight="1">
      <c r="A87" s="57"/>
      <c r="B87" s="58"/>
      <c r="C87" s="93"/>
      <c r="D87" s="58">
        <v>4218</v>
      </c>
      <c r="E87" s="94" t="s">
        <v>781</v>
      </c>
      <c r="F87" s="62">
        <v>0</v>
      </c>
      <c r="G87" s="62">
        <v>783887</v>
      </c>
      <c r="H87" s="62">
        <v>482500</v>
      </c>
      <c r="I87" s="62">
        <v>0</v>
      </c>
      <c r="J87" s="62">
        <f t="shared" si="3"/>
        <v>0</v>
      </c>
      <c r="K87" s="63" t="str">
        <f t="shared" si="2"/>
        <v> </v>
      </c>
    </row>
    <row r="88" spans="1:11" ht="15.75" customHeight="1">
      <c r="A88" s="57"/>
      <c r="B88" s="58"/>
      <c r="C88" s="93">
        <v>422</v>
      </c>
      <c r="D88" s="58"/>
      <c r="E88" s="94" t="s">
        <v>782</v>
      </c>
      <c r="F88" s="62">
        <v>0</v>
      </c>
      <c r="G88" s="62">
        <v>0</v>
      </c>
      <c r="H88" s="62">
        <v>0</v>
      </c>
      <c r="I88" s="62">
        <v>0</v>
      </c>
      <c r="J88" s="62" t="str">
        <f t="shared" si="3"/>
        <v> </v>
      </c>
      <c r="K88" s="63" t="str">
        <f t="shared" si="2"/>
        <v> </v>
      </c>
    </row>
    <row r="89" spans="1:12" ht="15.75" customHeight="1">
      <c r="A89" s="57"/>
      <c r="B89" s="58"/>
      <c r="C89" s="93">
        <v>423</v>
      </c>
      <c r="D89" s="58"/>
      <c r="E89" s="94" t="s">
        <v>783</v>
      </c>
      <c r="F89" s="62">
        <v>534.7</v>
      </c>
      <c r="G89" s="62">
        <v>78331</v>
      </c>
      <c r="H89" s="62">
        <v>78331</v>
      </c>
      <c r="I89" s="62">
        <v>58636.61</v>
      </c>
      <c r="J89" s="62">
        <f t="shared" si="3"/>
        <v>74.85747660568613</v>
      </c>
      <c r="K89" s="63">
        <f t="shared" si="2"/>
        <v>10966.2633252291</v>
      </c>
      <c r="L89" s="56"/>
    </row>
    <row r="90" spans="1:11" ht="15.75" customHeight="1">
      <c r="A90" s="57"/>
      <c r="B90" s="58"/>
      <c r="C90" s="93"/>
      <c r="D90" s="58">
        <v>4233</v>
      </c>
      <c r="E90" s="94" t="s">
        <v>784</v>
      </c>
      <c r="F90" s="62">
        <v>0</v>
      </c>
      <c r="G90" s="62">
        <v>0</v>
      </c>
      <c r="H90" s="62">
        <v>0</v>
      </c>
      <c r="I90" s="62">
        <v>10771.83</v>
      </c>
      <c r="J90" s="62" t="str">
        <f t="shared" si="3"/>
        <v> </v>
      </c>
      <c r="K90" s="63" t="str">
        <f t="shared" si="2"/>
        <v> </v>
      </c>
    </row>
    <row r="91" spans="1:11" s="56" customFormat="1" ht="15.75" customHeight="1">
      <c r="A91" s="57"/>
      <c r="B91" s="58"/>
      <c r="C91" s="93">
        <v>424</v>
      </c>
      <c r="D91" s="58"/>
      <c r="E91" s="94" t="s">
        <v>785</v>
      </c>
      <c r="F91" s="62">
        <v>0</v>
      </c>
      <c r="G91" s="62">
        <v>0</v>
      </c>
      <c r="H91" s="62">
        <v>0</v>
      </c>
      <c r="I91" s="62">
        <v>0</v>
      </c>
      <c r="J91" s="62" t="str">
        <f t="shared" si="3"/>
        <v> </v>
      </c>
      <c r="K91" s="63" t="str">
        <f t="shared" si="2"/>
        <v> </v>
      </c>
    </row>
    <row r="92" spans="1:11" s="56" customFormat="1" ht="17.25" customHeight="1" thickBot="1">
      <c r="A92" s="65"/>
      <c r="B92" s="76">
        <v>42</v>
      </c>
      <c r="C92" s="95"/>
      <c r="D92" s="72"/>
      <c r="E92" s="96" t="s">
        <v>786</v>
      </c>
      <c r="F92" s="70">
        <v>534.7</v>
      </c>
      <c r="G92" s="70">
        <v>862218</v>
      </c>
      <c r="H92" s="70">
        <v>560831</v>
      </c>
      <c r="I92" s="70">
        <v>58636.61</v>
      </c>
      <c r="J92" s="70">
        <f t="shared" si="3"/>
        <v>10.455308283600585</v>
      </c>
      <c r="K92" s="71">
        <f t="shared" si="2"/>
        <v>10966.2633252291</v>
      </c>
    </row>
    <row r="93" spans="1:11" s="56" customFormat="1" ht="24.75" customHeight="1" thickBot="1">
      <c r="A93" s="80">
        <v>4</v>
      </c>
      <c r="B93" s="81"/>
      <c r="C93" s="98"/>
      <c r="D93" s="81"/>
      <c r="E93" s="99" t="s">
        <v>787</v>
      </c>
      <c r="F93" s="85">
        <v>426829.71</v>
      </c>
      <c r="G93" s="85">
        <v>1505218</v>
      </c>
      <c r="H93" s="85">
        <v>1204451</v>
      </c>
      <c r="I93" s="85">
        <v>350188.11</v>
      </c>
      <c r="J93" s="85">
        <f t="shared" si="3"/>
        <v>29.07450033251664</v>
      </c>
      <c r="K93" s="86">
        <f t="shared" si="2"/>
        <v>82.04398658190874</v>
      </c>
    </row>
    <row r="94" spans="1:11" s="56" customFormat="1" ht="30" customHeight="1" thickBot="1">
      <c r="A94" s="100" t="s">
        <v>788</v>
      </c>
      <c r="B94" s="81"/>
      <c r="C94" s="98"/>
      <c r="D94" s="81"/>
      <c r="E94" s="99" t="s">
        <v>789</v>
      </c>
      <c r="F94" s="85">
        <v>509533.2</v>
      </c>
      <c r="G94" s="85">
        <v>1645542</v>
      </c>
      <c r="H94" s="85">
        <v>1344775</v>
      </c>
      <c r="I94" s="85">
        <v>444008.51</v>
      </c>
      <c r="J94" s="85">
        <f t="shared" si="3"/>
        <v>33.01730847167742</v>
      </c>
      <c r="K94" s="86">
        <f t="shared" si="2"/>
        <v>87.14025111611961</v>
      </c>
    </row>
    <row r="95" spans="1:11" s="56" customFormat="1" ht="2.25" customHeight="1" thickBot="1">
      <c r="A95" s="101"/>
      <c r="B95" s="102"/>
      <c r="C95" s="102"/>
      <c r="D95" s="103"/>
      <c r="E95" s="104"/>
      <c r="F95" s="105"/>
      <c r="G95" s="105"/>
      <c r="H95" s="105"/>
      <c r="I95" s="105"/>
      <c r="J95" s="105"/>
      <c r="K95" s="105"/>
    </row>
    <row r="96" spans="1:11" s="56" customFormat="1" ht="19.5" customHeight="1" thickBot="1">
      <c r="A96" s="87" t="s">
        <v>790</v>
      </c>
      <c r="B96" s="81"/>
      <c r="C96" s="98"/>
      <c r="D96" s="81"/>
      <c r="E96" s="106" t="s">
        <v>791</v>
      </c>
      <c r="F96" s="107">
        <v>509533.2</v>
      </c>
      <c r="G96" s="107">
        <v>1645542</v>
      </c>
      <c r="H96" s="107">
        <v>1344775</v>
      </c>
      <c r="I96" s="107">
        <v>444008.51</v>
      </c>
      <c r="J96" s="107">
        <f aca="true" t="shared" si="4" ref="J96:J159">IF(H96&gt;0,I96/H96*100," ")</f>
        <v>33.01730847167742</v>
      </c>
      <c r="K96" s="108">
        <f aca="true" t="shared" si="5" ref="K96:K159">IF(F96&gt;0,I96/F96*100," ")</f>
        <v>87.14025111611961</v>
      </c>
    </row>
    <row r="97" spans="1:11" s="56" customFormat="1" ht="16.5" customHeight="1">
      <c r="A97" s="109"/>
      <c r="B97" s="110"/>
      <c r="C97" s="111"/>
      <c r="D97" s="112"/>
      <c r="E97" s="113" t="s">
        <v>792</v>
      </c>
      <c r="F97" s="114"/>
      <c r="G97" s="114"/>
      <c r="H97" s="114"/>
      <c r="I97" s="114"/>
      <c r="J97" s="114" t="str">
        <f t="shared" si="4"/>
        <v> </v>
      </c>
      <c r="K97" s="115" t="str">
        <f t="shared" si="5"/>
        <v> </v>
      </c>
    </row>
    <row r="98" spans="1:11" s="56" customFormat="1" ht="16.5" customHeight="1">
      <c r="A98" s="116"/>
      <c r="B98" s="76"/>
      <c r="C98" s="93">
        <v>501</v>
      </c>
      <c r="D98" s="58"/>
      <c r="E98" s="94" t="s">
        <v>793</v>
      </c>
      <c r="F98" s="62">
        <v>96955</v>
      </c>
      <c r="G98" s="62">
        <v>110402</v>
      </c>
      <c r="H98" s="62">
        <v>112445</v>
      </c>
      <c r="I98" s="62">
        <v>108183.86</v>
      </c>
      <c r="J98" s="62">
        <f t="shared" si="4"/>
        <v>96.21046733958825</v>
      </c>
      <c r="K98" s="63">
        <f t="shared" si="5"/>
        <v>111.58151719870042</v>
      </c>
    </row>
    <row r="99" spans="1:11" s="56" customFormat="1" ht="22.5" customHeight="1">
      <c r="A99" s="116"/>
      <c r="B99" s="76"/>
      <c r="C99" s="93"/>
      <c r="D99" s="58">
        <v>5011</v>
      </c>
      <c r="E99" s="94" t="s">
        <v>794</v>
      </c>
      <c r="F99" s="62">
        <v>96955</v>
      </c>
      <c r="G99" s="62">
        <v>110402</v>
      </c>
      <c r="H99" s="62">
        <v>112434</v>
      </c>
      <c r="I99" s="62">
        <v>108173</v>
      </c>
      <c r="J99" s="62">
        <f t="shared" si="4"/>
        <v>96.21022110749418</v>
      </c>
      <c r="K99" s="63">
        <f t="shared" si="5"/>
        <v>111.57031612603785</v>
      </c>
    </row>
    <row r="100" spans="1:11" s="56" customFormat="1" ht="22.5" customHeight="1">
      <c r="A100" s="116"/>
      <c r="B100" s="76"/>
      <c r="C100" s="93"/>
      <c r="D100" s="58">
        <v>5012</v>
      </c>
      <c r="E100" s="94" t="s">
        <v>795</v>
      </c>
      <c r="F100" s="62">
        <v>0</v>
      </c>
      <c r="G100" s="62">
        <v>0</v>
      </c>
      <c r="H100" s="62">
        <v>0</v>
      </c>
      <c r="I100" s="62">
        <v>0</v>
      </c>
      <c r="J100" s="62" t="str">
        <f t="shared" si="4"/>
        <v> </v>
      </c>
      <c r="K100" s="63" t="str">
        <f t="shared" si="5"/>
        <v> </v>
      </c>
    </row>
    <row r="101" spans="1:11" s="56" customFormat="1" ht="22.5" customHeight="1">
      <c r="A101" s="116"/>
      <c r="B101" s="76"/>
      <c r="C101" s="93"/>
      <c r="D101" s="58">
        <v>5013</v>
      </c>
      <c r="E101" s="94" t="s">
        <v>796</v>
      </c>
      <c r="F101" s="62">
        <v>0</v>
      </c>
      <c r="G101" s="62">
        <v>0</v>
      </c>
      <c r="H101" s="62">
        <v>0</v>
      </c>
      <c r="I101" s="62">
        <v>0</v>
      </c>
      <c r="J101" s="62" t="str">
        <f t="shared" si="4"/>
        <v> </v>
      </c>
      <c r="K101" s="63" t="str">
        <f t="shared" si="5"/>
        <v> </v>
      </c>
    </row>
    <row r="102" spans="1:11" s="56" customFormat="1" ht="34.5" customHeight="1">
      <c r="A102" s="116"/>
      <c r="B102" s="76"/>
      <c r="C102" s="93"/>
      <c r="D102" s="58">
        <v>5014</v>
      </c>
      <c r="E102" s="94" t="s">
        <v>797</v>
      </c>
      <c r="F102" s="62">
        <v>0</v>
      </c>
      <c r="G102" s="62">
        <v>0</v>
      </c>
      <c r="H102" s="62">
        <v>0</v>
      </c>
      <c r="I102" s="62">
        <v>0</v>
      </c>
      <c r="J102" s="62" t="str">
        <f t="shared" si="4"/>
        <v> </v>
      </c>
      <c r="K102" s="63" t="str">
        <f t="shared" si="5"/>
        <v> </v>
      </c>
    </row>
    <row r="103" spans="1:11" s="56" customFormat="1" ht="16.5" customHeight="1">
      <c r="A103" s="116"/>
      <c r="B103" s="76"/>
      <c r="C103" s="93"/>
      <c r="D103" s="58">
        <v>5019</v>
      </c>
      <c r="E103" s="94" t="s">
        <v>798</v>
      </c>
      <c r="F103" s="62">
        <v>0</v>
      </c>
      <c r="G103" s="62">
        <v>0</v>
      </c>
      <c r="H103" s="62">
        <v>11</v>
      </c>
      <c r="I103" s="62">
        <v>10.86</v>
      </c>
      <c r="J103" s="62">
        <f t="shared" si="4"/>
        <v>98.72727272727272</v>
      </c>
      <c r="K103" s="63" t="str">
        <f t="shared" si="5"/>
        <v> </v>
      </c>
    </row>
    <row r="104" spans="1:11" s="56" customFormat="1" ht="16.5" customHeight="1">
      <c r="A104" s="116"/>
      <c r="B104" s="76"/>
      <c r="C104" s="93">
        <v>502</v>
      </c>
      <c r="D104" s="58"/>
      <c r="E104" s="94" t="s">
        <v>799</v>
      </c>
      <c r="F104" s="62">
        <v>4388.36</v>
      </c>
      <c r="G104" s="62">
        <v>7332</v>
      </c>
      <c r="H104" s="62">
        <v>7188</v>
      </c>
      <c r="I104" s="62">
        <v>5325.37</v>
      </c>
      <c r="J104" s="62">
        <f t="shared" si="4"/>
        <v>74.08695047301057</v>
      </c>
      <c r="K104" s="63">
        <f t="shared" si="5"/>
        <v>121.35216800809414</v>
      </c>
    </row>
    <row r="105" spans="1:11" s="56" customFormat="1" ht="16.5" customHeight="1">
      <c r="A105" s="116"/>
      <c r="B105" s="76"/>
      <c r="C105" s="93"/>
      <c r="D105" s="58">
        <v>5021</v>
      </c>
      <c r="E105" s="94" t="s">
        <v>800</v>
      </c>
      <c r="F105" s="62">
        <v>2102.08</v>
      </c>
      <c r="G105" s="62">
        <v>5676</v>
      </c>
      <c r="H105" s="62">
        <v>5781</v>
      </c>
      <c r="I105" s="62">
        <v>3662.91</v>
      </c>
      <c r="J105" s="62">
        <f t="shared" si="4"/>
        <v>63.36118318629994</v>
      </c>
      <c r="K105" s="63">
        <f t="shared" si="5"/>
        <v>174.2516935606637</v>
      </c>
    </row>
    <row r="106" spans="1:11" s="56" customFormat="1" ht="22.5" customHeight="1">
      <c r="A106" s="116"/>
      <c r="B106" s="76"/>
      <c r="C106" s="93"/>
      <c r="D106" s="58">
        <v>5022</v>
      </c>
      <c r="E106" s="94" t="s">
        <v>801</v>
      </c>
      <c r="F106" s="62">
        <v>1407</v>
      </c>
      <c r="G106" s="62">
        <v>1407</v>
      </c>
      <c r="H106" s="62">
        <v>1407</v>
      </c>
      <c r="I106" s="62">
        <v>1407</v>
      </c>
      <c r="J106" s="62">
        <f t="shared" si="4"/>
        <v>100</v>
      </c>
      <c r="K106" s="63">
        <f t="shared" si="5"/>
        <v>100</v>
      </c>
    </row>
    <row r="107" spans="1:11" s="56" customFormat="1" ht="16.5" customHeight="1">
      <c r="A107" s="116"/>
      <c r="B107" s="76"/>
      <c r="C107" s="93"/>
      <c r="D107" s="58">
        <v>5023</v>
      </c>
      <c r="E107" s="94" t="s">
        <v>802</v>
      </c>
      <c r="F107" s="62">
        <v>0</v>
      </c>
      <c r="G107" s="62">
        <v>0</v>
      </c>
      <c r="H107" s="62">
        <v>0</v>
      </c>
      <c r="I107" s="62">
        <v>0</v>
      </c>
      <c r="J107" s="62" t="str">
        <f t="shared" si="4"/>
        <v> </v>
      </c>
      <c r="K107" s="63" t="str">
        <f t="shared" si="5"/>
        <v> </v>
      </c>
    </row>
    <row r="108" spans="1:11" s="56" customFormat="1" ht="16.5" customHeight="1">
      <c r="A108" s="116"/>
      <c r="B108" s="76"/>
      <c r="C108" s="93"/>
      <c r="D108" s="58">
        <v>5024</v>
      </c>
      <c r="E108" s="94" t="s">
        <v>803</v>
      </c>
      <c r="F108" s="62">
        <v>644.88</v>
      </c>
      <c r="G108" s="62">
        <v>249</v>
      </c>
      <c r="H108" s="62">
        <v>0</v>
      </c>
      <c r="I108" s="62">
        <v>255.46</v>
      </c>
      <c r="J108" s="62" t="str">
        <f t="shared" si="4"/>
        <v> </v>
      </c>
      <c r="K108" s="63">
        <f t="shared" si="5"/>
        <v>39.6135715171815</v>
      </c>
    </row>
    <row r="109" spans="1:11" s="56" customFormat="1" ht="16.5" customHeight="1">
      <c r="A109" s="116"/>
      <c r="B109" s="76"/>
      <c r="C109" s="93"/>
      <c r="D109" s="58">
        <v>5025</v>
      </c>
      <c r="E109" s="94" t="s">
        <v>804</v>
      </c>
      <c r="F109" s="62">
        <v>0</v>
      </c>
      <c r="G109" s="62">
        <v>0</v>
      </c>
      <c r="H109" s="62">
        <v>0</v>
      </c>
      <c r="I109" s="62">
        <v>0</v>
      </c>
      <c r="J109" s="62" t="str">
        <f t="shared" si="4"/>
        <v> </v>
      </c>
      <c r="K109" s="63" t="str">
        <f t="shared" si="5"/>
        <v> </v>
      </c>
    </row>
    <row r="110" spans="1:11" s="56" customFormat="1" ht="16.5" customHeight="1">
      <c r="A110" s="116"/>
      <c r="B110" s="76"/>
      <c r="C110" s="93"/>
      <c r="D110" s="58">
        <v>5026</v>
      </c>
      <c r="E110" s="94" t="s">
        <v>805</v>
      </c>
      <c r="F110" s="62">
        <v>234.4</v>
      </c>
      <c r="G110" s="62">
        <v>0</v>
      </c>
      <c r="H110" s="62">
        <v>0</v>
      </c>
      <c r="I110" s="62">
        <v>0</v>
      </c>
      <c r="J110" s="62" t="str">
        <f t="shared" si="4"/>
        <v> </v>
      </c>
      <c r="K110" s="63">
        <f t="shared" si="5"/>
        <v>0</v>
      </c>
    </row>
    <row r="111" spans="1:11" s="56" customFormat="1" ht="34.5" customHeight="1">
      <c r="A111" s="116"/>
      <c r="B111" s="76"/>
      <c r="C111" s="93"/>
      <c r="D111" s="58">
        <v>5027</v>
      </c>
      <c r="E111" s="94" t="s">
        <v>806</v>
      </c>
      <c r="F111" s="62">
        <v>0</v>
      </c>
      <c r="G111" s="62">
        <v>0</v>
      </c>
      <c r="H111" s="62">
        <v>0</v>
      </c>
      <c r="I111" s="62">
        <v>0</v>
      </c>
      <c r="J111" s="62" t="str">
        <f t="shared" si="4"/>
        <v> </v>
      </c>
      <c r="K111" s="63" t="str">
        <f t="shared" si="5"/>
        <v> </v>
      </c>
    </row>
    <row r="112" spans="1:11" s="56" customFormat="1" ht="22.5" customHeight="1">
      <c r="A112" s="116"/>
      <c r="B112" s="76"/>
      <c r="C112" s="93"/>
      <c r="D112" s="58">
        <v>5029</v>
      </c>
      <c r="E112" s="94" t="s">
        <v>807</v>
      </c>
      <c r="F112" s="62">
        <v>0</v>
      </c>
      <c r="G112" s="62">
        <v>0</v>
      </c>
      <c r="H112" s="62">
        <v>0</v>
      </c>
      <c r="I112" s="62">
        <v>0</v>
      </c>
      <c r="J112" s="62" t="str">
        <f t="shared" si="4"/>
        <v> </v>
      </c>
      <c r="K112" s="63" t="str">
        <f t="shared" si="5"/>
        <v> </v>
      </c>
    </row>
    <row r="113" spans="1:11" ht="16.5" customHeight="1">
      <c r="A113" s="116"/>
      <c r="B113" s="76"/>
      <c r="C113" s="93">
        <v>503</v>
      </c>
      <c r="D113" s="58"/>
      <c r="E113" s="94" t="s">
        <v>808</v>
      </c>
      <c r="F113" s="62">
        <v>34857.99</v>
      </c>
      <c r="G113" s="62">
        <v>40527</v>
      </c>
      <c r="H113" s="62">
        <v>41024</v>
      </c>
      <c r="I113" s="62">
        <v>38817.8</v>
      </c>
      <c r="J113" s="62">
        <f t="shared" si="4"/>
        <v>94.62217238689549</v>
      </c>
      <c r="K113" s="63">
        <f t="shared" si="5"/>
        <v>111.35983457451219</v>
      </c>
    </row>
    <row r="114" spans="1:11" ht="34.5" customHeight="1">
      <c r="A114" s="116"/>
      <c r="B114" s="76"/>
      <c r="C114" s="93"/>
      <c r="D114" s="58" t="s">
        <v>809</v>
      </c>
      <c r="E114" s="94" t="s">
        <v>810</v>
      </c>
      <c r="F114" s="62">
        <v>34857.99</v>
      </c>
      <c r="G114" s="62">
        <v>40527</v>
      </c>
      <c r="H114" s="62">
        <v>41024</v>
      </c>
      <c r="I114" s="62">
        <v>38817.8</v>
      </c>
      <c r="J114" s="62">
        <f t="shared" si="4"/>
        <v>94.62217238689549</v>
      </c>
      <c r="K114" s="63">
        <f t="shared" si="5"/>
        <v>111.35983457451219</v>
      </c>
    </row>
    <row r="115" spans="1:11" ht="16.5" customHeight="1">
      <c r="A115" s="116"/>
      <c r="B115" s="76"/>
      <c r="C115" s="93">
        <v>504</v>
      </c>
      <c r="D115" s="58"/>
      <c r="E115" s="94" t="s">
        <v>811</v>
      </c>
      <c r="F115" s="62">
        <v>0</v>
      </c>
      <c r="G115" s="62">
        <v>0</v>
      </c>
      <c r="H115" s="62">
        <v>0</v>
      </c>
      <c r="I115" s="62">
        <v>0</v>
      </c>
      <c r="J115" s="62" t="str">
        <f t="shared" si="4"/>
        <v> </v>
      </c>
      <c r="K115" s="63" t="str">
        <f t="shared" si="5"/>
        <v> </v>
      </c>
    </row>
    <row r="116" spans="1:11" ht="16.5" customHeight="1">
      <c r="A116" s="116"/>
      <c r="B116" s="76"/>
      <c r="C116" s="93">
        <v>505</v>
      </c>
      <c r="D116" s="58"/>
      <c r="E116" s="94" t="s">
        <v>812</v>
      </c>
      <c r="F116" s="62">
        <v>0</v>
      </c>
      <c r="G116" s="62">
        <v>0</v>
      </c>
      <c r="H116" s="62">
        <v>0</v>
      </c>
      <c r="I116" s="62">
        <v>0</v>
      </c>
      <c r="J116" s="62" t="str">
        <f t="shared" si="4"/>
        <v> </v>
      </c>
      <c r="K116" s="63" t="str">
        <f t="shared" si="5"/>
        <v> </v>
      </c>
    </row>
    <row r="117" spans="1:11" ht="23.25" customHeight="1">
      <c r="A117" s="116"/>
      <c r="B117" s="76">
        <v>50</v>
      </c>
      <c r="C117" s="93"/>
      <c r="D117" s="58"/>
      <c r="E117" s="117" t="s">
        <v>813</v>
      </c>
      <c r="F117" s="70">
        <v>136201.35</v>
      </c>
      <c r="G117" s="70">
        <v>158261</v>
      </c>
      <c r="H117" s="70">
        <v>160657</v>
      </c>
      <c r="I117" s="70">
        <v>152327.03</v>
      </c>
      <c r="J117" s="70">
        <f t="shared" si="4"/>
        <v>94.81505941228829</v>
      </c>
      <c r="K117" s="71">
        <f t="shared" si="5"/>
        <v>111.83958896148974</v>
      </c>
    </row>
    <row r="118" spans="1:11" ht="18" customHeight="1">
      <c r="A118" s="116"/>
      <c r="B118" s="76"/>
      <c r="C118" s="58">
        <v>513</v>
      </c>
      <c r="D118" s="58"/>
      <c r="E118" s="94" t="s">
        <v>814</v>
      </c>
      <c r="F118" s="62">
        <v>10000.66</v>
      </c>
      <c r="G118" s="62">
        <v>6450</v>
      </c>
      <c r="H118" s="62">
        <v>7615</v>
      </c>
      <c r="I118" s="62">
        <v>7986.46</v>
      </c>
      <c r="J118" s="62">
        <f t="shared" si="4"/>
        <v>104.8780039395929</v>
      </c>
      <c r="K118" s="63">
        <f t="shared" si="5"/>
        <v>79.85932928426725</v>
      </c>
    </row>
    <row r="119" spans="1:11" ht="16.5" customHeight="1">
      <c r="A119" s="116"/>
      <c r="B119" s="76"/>
      <c r="C119" s="58">
        <v>514</v>
      </c>
      <c r="D119" s="58"/>
      <c r="E119" s="94" t="s">
        <v>815</v>
      </c>
      <c r="F119" s="62">
        <v>218.27</v>
      </c>
      <c r="G119" s="62">
        <v>190</v>
      </c>
      <c r="H119" s="62">
        <v>190</v>
      </c>
      <c r="I119" s="62">
        <v>121.01</v>
      </c>
      <c r="J119" s="62">
        <f t="shared" si="4"/>
        <v>63.689473684210526</v>
      </c>
      <c r="K119" s="63">
        <f t="shared" si="5"/>
        <v>55.440509460759614</v>
      </c>
    </row>
    <row r="120" spans="1:11" ht="16.5" customHeight="1">
      <c r="A120" s="116"/>
      <c r="B120" s="76"/>
      <c r="C120" s="58">
        <v>515</v>
      </c>
      <c r="D120" s="58"/>
      <c r="E120" s="94" t="s">
        <v>816</v>
      </c>
      <c r="F120" s="62">
        <v>5619.81</v>
      </c>
      <c r="G120" s="62">
        <v>6800</v>
      </c>
      <c r="H120" s="62">
        <v>7604</v>
      </c>
      <c r="I120" s="62">
        <v>7586.88</v>
      </c>
      <c r="J120" s="62">
        <f t="shared" si="4"/>
        <v>99.77485533929512</v>
      </c>
      <c r="K120" s="63">
        <f t="shared" si="5"/>
        <v>135.00242890773885</v>
      </c>
    </row>
    <row r="121" spans="1:11" ht="16.5" customHeight="1">
      <c r="A121" s="116"/>
      <c r="B121" s="76"/>
      <c r="C121" s="58">
        <v>516</v>
      </c>
      <c r="D121" s="58"/>
      <c r="E121" s="94" t="s">
        <v>817</v>
      </c>
      <c r="F121" s="62">
        <v>51894.78</v>
      </c>
      <c r="G121" s="62">
        <v>490127</v>
      </c>
      <c r="H121" s="62">
        <v>131085</v>
      </c>
      <c r="I121" s="62">
        <v>79200.8</v>
      </c>
      <c r="J121" s="62">
        <f t="shared" si="4"/>
        <v>60.419422512110465</v>
      </c>
      <c r="K121" s="63">
        <f t="shared" si="5"/>
        <v>152.61804751845946</v>
      </c>
    </row>
    <row r="122" spans="1:11" ht="16.5" customHeight="1">
      <c r="A122" s="116"/>
      <c r="B122" s="76"/>
      <c r="C122" s="58">
        <v>517</v>
      </c>
      <c r="D122" s="58"/>
      <c r="E122" s="94" t="s">
        <v>818</v>
      </c>
      <c r="F122" s="62">
        <v>16976.04</v>
      </c>
      <c r="G122" s="62">
        <v>20145</v>
      </c>
      <c r="H122" s="62">
        <v>23388</v>
      </c>
      <c r="I122" s="62">
        <v>22819.43</v>
      </c>
      <c r="J122" s="62">
        <f t="shared" si="4"/>
        <v>97.56896699161963</v>
      </c>
      <c r="K122" s="63">
        <f t="shared" si="5"/>
        <v>134.42139627380706</v>
      </c>
    </row>
    <row r="123" spans="1:11" ht="16.5" customHeight="1">
      <c r="A123" s="116"/>
      <c r="B123" s="76"/>
      <c r="C123" s="58"/>
      <c r="D123" s="58">
        <v>5171</v>
      </c>
      <c r="E123" s="94" t="s">
        <v>819</v>
      </c>
      <c r="F123" s="62">
        <v>3758.75</v>
      </c>
      <c r="G123" s="62">
        <v>3600</v>
      </c>
      <c r="H123" s="62">
        <v>5868</v>
      </c>
      <c r="I123" s="62">
        <v>5767.34</v>
      </c>
      <c r="J123" s="62">
        <f t="shared" si="4"/>
        <v>98.28459441036128</v>
      </c>
      <c r="K123" s="63">
        <f t="shared" si="5"/>
        <v>153.43771200532092</v>
      </c>
    </row>
    <row r="124" spans="1:11" s="56" customFormat="1" ht="16.5" customHeight="1">
      <c r="A124" s="116"/>
      <c r="B124" s="76"/>
      <c r="C124" s="58"/>
      <c r="D124" s="58">
        <v>5173</v>
      </c>
      <c r="E124" s="94" t="s">
        <v>820</v>
      </c>
      <c r="F124" s="62">
        <v>10672.74</v>
      </c>
      <c r="G124" s="62">
        <v>10945</v>
      </c>
      <c r="H124" s="62">
        <v>13244</v>
      </c>
      <c r="I124" s="62">
        <v>13072.29</v>
      </c>
      <c r="J124" s="62">
        <f t="shared" si="4"/>
        <v>98.70348837209303</v>
      </c>
      <c r="K124" s="63">
        <f t="shared" si="5"/>
        <v>122.48298000326065</v>
      </c>
    </row>
    <row r="125" spans="1:11" ht="16.5" customHeight="1">
      <c r="A125" s="116"/>
      <c r="B125" s="76"/>
      <c r="C125" s="58">
        <v>518</v>
      </c>
      <c r="D125" s="58"/>
      <c r="E125" s="94" t="s">
        <v>821</v>
      </c>
      <c r="F125" s="62">
        <v>65.79</v>
      </c>
      <c r="G125" s="62">
        <v>0</v>
      </c>
      <c r="H125" s="62">
        <v>0</v>
      </c>
      <c r="I125" s="62">
        <v>-25.73</v>
      </c>
      <c r="J125" s="62" t="str">
        <f t="shared" si="4"/>
        <v> </v>
      </c>
      <c r="K125" s="63">
        <f t="shared" si="5"/>
        <v>-39.10928712570299</v>
      </c>
    </row>
    <row r="126" spans="1:11" ht="22.5" customHeight="1">
      <c r="A126" s="116"/>
      <c r="B126" s="76"/>
      <c r="C126" s="58">
        <v>519</v>
      </c>
      <c r="D126" s="58"/>
      <c r="E126" s="94" t="s">
        <v>822</v>
      </c>
      <c r="F126" s="62">
        <v>3753.07</v>
      </c>
      <c r="G126" s="62">
        <v>556</v>
      </c>
      <c r="H126" s="62">
        <v>1074</v>
      </c>
      <c r="I126" s="62">
        <v>1002.45</v>
      </c>
      <c r="J126" s="62">
        <f t="shared" si="4"/>
        <v>93.33798882681565</v>
      </c>
      <c r="K126" s="63">
        <f t="shared" si="5"/>
        <v>26.710133304201626</v>
      </c>
    </row>
    <row r="127" spans="1:11" ht="17.25" customHeight="1">
      <c r="A127" s="116"/>
      <c r="B127" s="76">
        <v>51</v>
      </c>
      <c r="C127" s="95"/>
      <c r="D127" s="72"/>
      <c r="E127" s="96" t="s">
        <v>823</v>
      </c>
      <c r="F127" s="70">
        <v>88528.42</v>
      </c>
      <c r="G127" s="70">
        <v>524268</v>
      </c>
      <c r="H127" s="70">
        <v>170956</v>
      </c>
      <c r="I127" s="70">
        <v>118691.3</v>
      </c>
      <c r="J127" s="70">
        <f t="shared" si="4"/>
        <v>69.42798146891597</v>
      </c>
      <c r="K127" s="71">
        <f t="shared" si="5"/>
        <v>134.0714089328602</v>
      </c>
    </row>
    <row r="128" spans="1:11" ht="18" customHeight="1">
      <c r="A128" s="116"/>
      <c r="B128" s="76"/>
      <c r="C128" s="58">
        <v>521</v>
      </c>
      <c r="D128" s="58"/>
      <c r="E128" s="94" t="s">
        <v>824</v>
      </c>
      <c r="F128" s="62">
        <v>134834.68</v>
      </c>
      <c r="G128" s="62">
        <v>28409</v>
      </c>
      <c r="H128" s="62">
        <v>161233</v>
      </c>
      <c r="I128" s="62">
        <v>157499.37</v>
      </c>
      <c r="J128" s="62">
        <f t="shared" si="4"/>
        <v>97.68432640960597</v>
      </c>
      <c r="K128" s="63">
        <f t="shared" si="5"/>
        <v>116.80924373462376</v>
      </c>
    </row>
    <row r="129" spans="1:11" ht="16.5" customHeight="1">
      <c r="A129" s="116"/>
      <c r="B129" s="76"/>
      <c r="C129" s="58">
        <v>522</v>
      </c>
      <c r="D129" s="58"/>
      <c r="E129" s="94" t="s">
        <v>825</v>
      </c>
      <c r="F129" s="62">
        <v>1930226.51</v>
      </c>
      <c r="G129" s="62">
        <v>1972565</v>
      </c>
      <c r="H129" s="62">
        <v>2125664</v>
      </c>
      <c r="I129" s="62">
        <v>2102902.56</v>
      </c>
      <c r="J129" s="62">
        <f t="shared" si="4"/>
        <v>98.92920800276997</v>
      </c>
      <c r="K129" s="63">
        <f t="shared" si="5"/>
        <v>108.94589568143482</v>
      </c>
    </row>
    <row r="130" spans="1:11" ht="16.5" customHeight="1">
      <c r="A130" s="116"/>
      <c r="B130" s="76"/>
      <c r="C130" s="58"/>
      <c r="D130" s="58">
        <v>5222</v>
      </c>
      <c r="E130" s="94" t="s">
        <v>826</v>
      </c>
      <c r="F130" s="62">
        <v>193282.85</v>
      </c>
      <c r="G130" s="62">
        <v>492832</v>
      </c>
      <c r="H130" s="62">
        <v>229678</v>
      </c>
      <c r="I130" s="62">
        <v>217696.64</v>
      </c>
      <c r="J130" s="62">
        <f t="shared" si="4"/>
        <v>94.78340981722238</v>
      </c>
      <c r="K130" s="63">
        <f t="shared" si="5"/>
        <v>112.63112066073116</v>
      </c>
    </row>
    <row r="131" spans="1:11" ht="22.5" customHeight="1">
      <c r="A131" s="116"/>
      <c r="B131" s="76"/>
      <c r="C131" s="58"/>
      <c r="D131" s="58">
        <v>5229</v>
      </c>
      <c r="E131" s="94" t="s">
        <v>827</v>
      </c>
      <c r="F131" s="62">
        <v>12032.37</v>
      </c>
      <c r="G131" s="62">
        <v>0</v>
      </c>
      <c r="H131" s="62">
        <v>13412</v>
      </c>
      <c r="I131" s="62">
        <v>13410.35</v>
      </c>
      <c r="J131" s="62">
        <f t="shared" si="4"/>
        <v>99.98769758425291</v>
      </c>
      <c r="K131" s="63">
        <f t="shared" si="5"/>
        <v>111.45227415712782</v>
      </c>
    </row>
    <row r="132" spans="1:11" ht="22.5" customHeight="1">
      <c r="A132" s="116"/>
      <c r="B132" s="76"/>
      <c r="C132" s="58">
        <v>523</v>
      </c>
      <c r="D132" s="58"/>
      <c r="E132" s="94" t="s">
        <v>828</v>
      </c>
      <c r="F132" s="62">
        <v>200</v>
      </c>
      <c r="G132" s="62">
        <v>0</v>
      </c>
      <c r="H132" s="62">
        <v>300</v>
      </c>
      <c r="I132" s="62">
        <v>300</v>
      </c>
      <c r="J132" s="62">
        <f t="shared" si="4"/>
        <v>100</v>
      </c>
      <c r="K132" s="63">
        <f t="shared" si="5"/>
        <v>150</v>
      </c>
    </row>
    <row r="133" spans="1:11" ht="22.5" customHeight="1">
      <c r="A133" s="116"/>
      <c r="B133" s="76"/>
      <c r="C133" s="58">
        <v>524</v>
      </c>
      <c r="D133" s="58"/>
      <c r="E133" s="94" t="s">
        <v>829</v>
      </c>
      <c r="F133" s="62">
        <v>400</v>
      </c>
      <c r="G133" s="62">
        <v>260</v>
      </c>
      <c r="H133" s="62">
        <v>330</v>
      </c>
      <c r="I133" s="62">
        <v>330</v>
      </c>
      <c r="J133" s="62">
        <f t="shared" si="4"/>
        <v>100</v>
      </c>
      <c r="K133" s="63">
        <f t="shared" si="5"/>
        <v>82.5</v>
      </c>
    </row>
    <row r="134" spans="1:11" ht="16.5" customHeight="1">
      <c r="A134" s="116"/>
      <c r="B134" s="76"/>
      <c r="C134" s="58">
        <v>525</v>
      </c>
      <c r="D134" s="58"/>
      <c r="E134" s="94" t="s">
        <v>830</v>
      </c>
      <c r="F134" s="62">
        <v>0</v>
      </c>
      <c r="G134" s="62">
        <v>0</v>
      </c>
      <c r="H134" s="62">
        <v>0</v>
      </c>
      <c r="I134" s="62">
        <v>0</v>
      </c>
      <c r="J134" s="62" t="str">
        <f t="shared" si="4"/>
        <v> </v>
      </c>
      <c r="K134" s="63" t="str">
        <f t="shared" si="5"/>
        <v> </v>
      </c>
    </row>
    <row r="135" spans="1:11" s="56" customFormat="1" ht="17.25" customHeight="1">
      <c r="A135" s="116"/>
      <c r="B135" s="76">
        <v>52</v>
      </c>
      <c r="C135" s="95"/>
      <c r="D135" s="72"/>
      <c r="E135" s="96" t="s">
        <v>831</v>
      </c>
      <c r="F135" s="70">
        <v>2065661.19</v>
      </c>
      <c r="G135" s="70">
        <v>2001234</v>
      </c>
      <c r="H135" s="70">
        <v>2287527</v>
      </c>
      <c r="I135" s="70">
        <v>2261031.93</v>
      </c>
      <c r="J135" s="70">
        <f t="shared" si="4"/>
        <v>98.84175924480893</v>
      </c>
      <c r="K135" s="71">
        <f t="shared" si="5"/>
        <v>109.45802443042463</v>
      </c>
    </row>
    <row r="136" spans="1:11" ht="24" customHeight="1">
      <c r="A136" s="116"/>
      <c r="B136" s="76"/>
      <c r="C136" s="58">
        <v>531</v>
      </c>
      <c r="D136" s="58"/>
      <c r="E136" s="94" t="s">
        <v>832</v>
      </c>
      <c r="F136" s="62">
        <v>33217</v>
      </c>
      <c r="G136" s="62">
        <v>0</v>
      </c>
      <c r="H136" s="62">
        <v>0</v>
      </c>
      <c r="I136" s="62">
        <v>48076</v>
      </c>
      <c r="J136" s="62" t="str">
        <f t="shared" si="4"/>
        <v> </v>
      </c>
      <c r="K136" s="63">
        <f t="shared" si="5"/>
        <v>144.73311858385767</v>
      </c>
    </row>
    <row r="137" spans="1:11" ht="16.5" customHeight="1">
      <c r="A137" s="116"/>
      <c r="B137" s="76"/>
      <c r="C137" s="58"/>
      <c r="D137" s="58">
        <v>5312</v>
      </c>
      <c r="E137" s="94" t="s">
        <v>833</v>
      </c>
      <c r="F137" s="62">
        <v>33217</v>
      </c>
      <c r="G137" s="62">
        <v>0</v>
      </c>
      <c r="H137" s="62">
        <v>0</v>
      </c>
      <c r="I137" s="62">
        <v>48076</v>
      </c>
      <c r="J137" s="62" t="str">
        <f t="shared" si="4"/>
        <v> </v>
      </c>
      <c r="K137" s="63">
        <f t="shared" si="5"/>
        <v>144.73311858385767</v>
      </c>
    </row>
    <row r="138" spans="1:11" ht="22.5" customHeight="1">
      <c r="A138" s="116"/>
      <c r="B138" s="76"/>
      <c r="C138" s="58"/>
      <c r="D138" s="58">
        <v>5314</v>
      </c>
      <c r="E138" s="118" t="s">
        <v>834</v>
      </c>
      <c r="F138" s="62">
        <v>0</v>
      </c>
      <c r="G138" s="62">
        <v>0</v>
      </c>
      <c r="H138" s="62">
        <v>0</v>
      </c>
      <c r="I138" s="62">
        <v>0</v>
      </c>
      <c r="J138" s="62" t="str">
        <f t="shared" si="4"/>
        <v> </v>
      </c>
      <c r="K138" s="63" t="str">
        <f t="shared" si="5"/>
        <v> </v>
      </c>
    </row>
    <row r="139" spans="1:11" ht="22.5" customHeight="1">
      <c r="A139" s="119"/>
      <c r="B139" s="120"/>
      <c r="C139" s="58"/>
      <c r="D139" s="121">
        <v>5318</v>
      </c>
      <c r="E139" s="183" t="s">
        <v>835</v>
      </c>
      <c r="F139" s="184">
        <v>0</v>
      </c>
      <c r="G139" s="184">
        <v>0</v>
      </c>
      <c r="H139" s="184">
        <v>0</v>
      </c>
      <c r="I139" s="184">
        <v>0</v>
      </c>
      <c r="J139" s="184" t="str">
        <f t="shared" si="4"/>
        <v> </v>
      </c>
      <c r="K139" s="185" t="str">
        <f t="shared" si="5"/>
        <v> </v>
      </c>
    </row>
    <row r="140" spans="1:11" ht="22.5" customHeight="1">
      <c r="A140" s="116"/>
      <c r="B140" s="76"/>
      <c r="C140" s="58">
        <v>532</v>
      </c>
      <c r="D140" s="58"/>
      <c r="E140" s="94" t="s">
        <v>836</v>
      </c>
      <c r="F140" s="62">
        <v>368161.35</v>
      </c>
      <c r="G140" s="62">
        <v>773005</v>
      </c>
      <c r="H140" s="62">
        <v>471483</v>
      </c>
      <c r="I140" s="62">
        <v>465899.09</v>
      </c>
      <c r="J140" s="62">
        <f t="shared" si="4"/>
        <v>98.81567097859309</v>
      </c>
      <c r="K140" s="63">
        <f t="shared" si="5"/>
        <v>126.54752868545273</v>
      </c>
    </row>
    <row r="141" spans="1:11" ht="16.5" customHeight="1">
      <c r="A141" s="116"/>
      <c r="B141" s="76"/>
      <c r="C141" s="58"/>
      <c r="D141" s="58">
        <v>5321</v>
      </c>
      <c r="E141" s="94" t="s">
        <v>837</v>
      </c>
      <c r="F141" s="62">
        <v>308154.45</v>
      </c>
      <c r="G141" s="62">
        <v>734100</v>
      </c>
      <c r="H141" s="62">
        <v>400750</v>
      </c>
      <c r="I141" s="62">
        <v>395402.62</v>
      </c>
      <c r="J141" s="62">
        <f t="shared" si="4"/>
        <v>98.66565689332502</v>
      </c>
      <c r="K141" s="63">
        <f t="shared" si="5"/>
        <v>128.31312999049663</v>
      </c>
    </row>
    <row r="142" spans="1:11" ht="22.5" customHeight="1">
      <c r="A142" s="116"/>
      <c r="B142" s="76"/>
      <c r="C142" s="58"/>
      <c r="D142" s="58">
        <v>5322</v>
      </c>
      <c r="E142" s="94" t="s">
        <v>838</v>
      </c>
      <c r="F142" s="62">
        <v>0</v>
      </c>
      <c r="G142" s="62">
        <v>0</v>
      </c>
      <c r="H142" s="62">
        <v>0</v>
      </c>
      <c r="I142" s="62">
        <v>0</v>
      </c>
      <c r="J142" s="62" t="str">
        <f t="shared" si="4"/>
        <v> </v>
      </c>
      <c r="K142" s="63" t="str">
        <f t="shared" si="5"/>
        <v> </v>
      </c>
    </row>
    <row r="143" spans="1:11" s="56" customFormat="1" ht="16.5" customHeight="1">
      <c r="A143" s="116"/>
      <c r="B143" s="76"/>
      <c r="C143" s="58"/>
      <c r="D143" s="58">
        <v>5323</v>
      </c>
      <c r="E143" s="94" t="s">
        <v>839</v>
      </c>
      <c r="F143" s="62">
        <v>60006.9</v>
      </c>
      <c r="G143" s="62">
        <v>38905</v>
      </c>
      <c r="H143" s="62">
        <v>66808</v>
      </c>
      <c r="I143" s="62">
        <v>66571.89</v>
      </c>
      <c r="J143" s="62">
        <f t="shared" si="4"/>
        <v>99.6465842414082</v>
      </c>
      <c r="K143" s="63">
        <f t="shared" si="5"/>
        <v>110.94039185493668</v>
      </c>
    </row>
    <row r="144" spans="1:11" ht="22.5" customHeight="1">
      <c r="A144" s="116"/>
      <c r="B144" s="76"/>
      <c r="C144" s="58"/>
      <c r="D144" s="58">
        <v>5324</v>
      </c>
      <c r="E144" s="94" t="s">
        <v>840</v>
      </c>
      <c r="F144" s="62">
        <v>0</v>
      </c>
      <c r="G144" s="62">
        <v>0</v>
      </c>
      <c r="H144" s="62">
        <v>0</v>
      </c>
      <c r="I144" s="62">
        <v>0</v>
      </c>
      <c r="J144" s="62" t="str">
        <f t="shared" si="4"/>
        <v> </v>
      </c>
      <c r="K144" s="63" t="str">
        <f t="shared" si="5"/>
        <v> </v>
      </c>
    </row>
    <row r="145" spans="1:11" ht="16.5" customHeight="1">
      <c r="A145" s="116"/>
      <c r="B145" s="76"/>
      <c r="C145" s="58"/>
      <c r="D145" s="58">
        <v>5325</v>
      </c>
      <c r="E145" s="94" t="s">
        <v>841</v>
      </c>
      <c r="F145" s="62">
        <v>0</v>
      </c>
      <c r="G145" s="62">
        <v>0</v>
      </c>
      <c r="H145" s="62">
        <v>0</v>
      </c>
      <c r="I145" s="62">
        <v>0</v>
      </c>
      <c r="J145" s="62" t="str">
        <f>IF(H145&gt;0,I145/H145*100," ")</f>
        <v> </v>
      </c>
      <c r="K145" s="63" t="str">
        <f>IF(F145&gt;0,I145/F145*100," ")</f>
        <v> </v>
      </c>
    </row>
    <row r="146" spans="1:11" ht="22.5" customHeight="1">
      <c r="A146" s="116"/>
      <c r="B146" s="76"/>
      <c r="C146" s="58"/>
      <c r="D146" s="58">
        <v>5329</v>
      </c>
      <c r="E146" s="94" t="s">
        <v>842</v>
      </c>
      <c r="F146" s="62">
        <v>0</v>
      </c>
      <c r="G146" s="62">
        <v>0</v>
      </c>
      <c r="H146" s="62">
        <v>3925</v>
      </c>
      <c r="I146" s="62">
        <v>3924.58</v>
      </c>
      <c r="J146" s="62">
        <f t="shared" si="4"/>
        <v>99.98929936305733</v>
      </c>
      <c r="K146" s="63" t="str">
        <f t="shared" si="5"/>
        <v> </v>
      </c>
    </row>
    <row r="147" spans="1:11" ht="22.5" customHeight="1">
      <c r="A147" s="116"/>
      <c r="B147" s="76"/>
      <c r="C147" s="58">
        <v>533</v>
      </c>
      <c r="D147" s="58"/>
      <c r="E147" s="94" t="s">
        <v>843</v>
      </c>
      <c r="F147" s="62">
        <v>3502529.58</v>
      </c>
      <c r="G147" s="62">
        <v>3609994</v>
      </c>
      <c r="H147" s="62">
        <v>3621618</v>
      </c>
      <c r="I147" s="62">
        <v>3603235.27</v>
      </c>
      <c r="J147" s="62">
        <f t="shared" si="4"/>
        <v>99.49241664913306</v>
      </c>
      <c r="K147" s="63">
        <f t="shared" si="5"/>
        <v>102.87522739493895</v>
      </c>
    </row>
    <row r="148" spans="1:11" ht="16.5" customHeight="1">
      <c r="A148" s="116"/>
      <c r="B148" s="76"/>
      <c r="C148" s="58">
        <v>534</v>
      </c>
      <c r="D148" s="58"/>
      <c r="E148" s="94" t="s">
        <v>844</v>
      </c>
      <c r="F148" s="62">
        <v>199899.61</v>
      </c>
      <c r="G148" s="62">
        <v>2210</v>
      </c>
      <c r="H148" s="62">
        <v>2253</v>
      </c>
      <c r="I148" s="62">
        <v>2207</v>
      </c>
      <c r="J148" s="62">
        <f t="shared" si="4"/>
        <v>97.95827785175322</v>
      </c>
      <c r="K148" s="63">
        <f t="shared" si="5"/>
        <v>1.104054179995649</v>
      </c>
    </row>
    <row r="149" spans="1:11" ht="22.5" customHeight="1">
      <c r="A149" s="116"/>
      <c r="B149" s="76"/>
      <c r="C149" s="58"/>
      <c r="D149" s="58">
        <v>5342</v>
      </c>
      <c r="E149" s="94" t="s">
        <v>845</v>
      </c>
      <c r="F149" s="62">
        <v>1940</v>
      </c>
      <c r="G149" s="62">
        <v>2210</v>
      </c>
      <c r="H149" s="62">
        <v>2253</v>
      </c>
      <c r="I149" s="62">
        <v>2207</v>
      </c>
      <c r="J149" s="62">
        <f t="shared" si="4"/>
        <v>97.95827785175322</v>
      </c>
      <c r="K149" s="63">
        <f t="shared" si="5"/>
        <v>113.76288659793813</v>
      </c>
    </row>
    <row r="150" spans="1:11" ht="16.5" customHeight="1">
      <c r="A150" s="116"/>
      <c r="B150" s="76"/>
      <c r="C150" s="58"/>
      <c r="D150" s="58">
        <v>5346</v>
      </c>
      <c r="E150" s="94" t="s">
        <v>846</v>
      </c>
      <c r="F150" s="62">
        <v>197959.61</v>
      </c>
      <c r="G150" s="62">
        <v>0</v>
      </c>
      <c r="H150" s="62">
        <v>0</v>
      </c>
      <c r="I150" s="62">
        <v>0</v>
      </c>
      <c r="J150" s="62" t="str">
        <f t="shared" si="4"/>
        <v> </v>
      </c>
      <c r="K150" s="63">
        <f t="shared" si="5"/>
        <v>0</v>
      </c>
    </row>
    <row r="151" spans="1:11" ht="16.5" customHeight="1">
      <c r="A151" s="116"/>
      <c r="B151" s="76"/>
      <c r="C151" s="58">
        <v>536</v>
      </c>
      <c r="D151" s="58"/>
      <c r="E151" s="122" t="s">
        <v>847</v>
      </c>
      <c r="F151" s="123">
        <v>179.56</v>
      </c>
      <c r="G151" s="123">
        <v>110</v>
      </c>
      <c r="H151" s="123">
        <v>1911</v>
      </c>
      <c r="I151" s="123">
        <v>1759.54</v>
      </c>
      <c r="J151" s="123">
        <f t="shared" si="4"/>
        <v>92.07430664573522</v>
      </c>
      <c r="K151" s="124">
        <f t="shared" si="5"/>
        <v>979.9175762976164</v>
      </c>
    </row>
    <row r="152" spans="1:11" ht="25.5" customHeight="1">
      <c r="A152" s="116"/>
      <c r="B152" s="76">
        <v>53</v>
      </c>
      <c r="C152" s="58"/>
      <c r="D152" s="72"/>
      <c r="E152" s="96" t="s">
        <v>848</v>
      </c>
      <c r="F152" s="125">
        <v>4103987.1</v>
      </c>
      <c r="G152" s="125">
        <v>4385319</v>
      </c>
      <c r="H152" s="125">
        <v>4097265</v>
      </c>
      <c r="I152" s="125">
        <v>4121176.9</v>
      </c>
      <c r="J152" s="125">
        <f t="shared" si="4"/>
        <v>100.58360638132999</v>
      </c>
      <c r="K152" s="126">
        <f t="shared" si="5"/>
        <v>100.41885609240828</v>
      </c>
    </row>
    <row r="153" spans="1:11" ht="18" customHeight="1">
      <c r="A153" s="116"/>
      <c r="B153" s="76"/>
      <c r="C153" s="58">
        <v>541</v>
      </c>
      <c r="D153" s="58"/>
      <c r="E153" s="94" t="s">
        <v>849</v>
      </c>
      <c r="F153" s="62">
        <v>0</v>
      </c>
      <c r="G153" s="62">
        <v>0</v>
      </c>
      <c r="H153" s="62">
        <v>0</v>
      </c>
      <c r="I153" s="62">
        <v>0</v>
      </c>
      <c r="J153" s="62" t="str">
        <f t="shared" si="4"/>
        <v> </v>
      </c>
      <c r="K153" s="63" t="str">
        <f t="shared" si="5"/>
        <v> </v>
      </c>
    </row>
    <row r="154" spans="1:11" ht="16.5" customHeight="1">
      <c r="A154" s="116"/>
      <c r="B154" s="76"/>
      <c r="C154" s="58">
        <v>542</v>
      </c>
      <c r="D154" s="58"/>
      <c r="E154" s="94" t="s">
        <v>850</v>
      </c>
      <c r="F154" s="62">
        <v>0</v>
      </c>
      <c r="G154" s="62">
        <v>30</v>
      </c>
      <c r="H154" s="62">
        <v>46</v>
      </c>
      <c r="I154" s="62">
        <v>45.19</v>
      </c>
      <c r="J154" s="62">
        <f t="shared" si="4"/>
        <v>98.23913043478261</v>
      </c>
      <c r="K154" s="63" t="str">
        <f t="shared" si="5"/>
        <v> </v>
      </c>
    </row>
    <row r="155" spans="1:11" ht="16.5" customHeight="1">
      <c r="A155" s="116"/>
      <c r="B155" s="76"/>
      <c r="C155" s="58">
        <v>549</v>
      </c>
      <c r="D155" s="58"/>
      <c r="E155" s="94" t="s">
        <v>851</v>
      </c>
      <c r="F155" s="62">
        <v>74418.25</v>
      </c>
      <c r="G155" s="62">
        <v>75130</v>
      </c>
      <c r="H155" s="62">
        <v>129336</v>
      </c>
      <c r="I155" s="62">
        <v>128323.26</v>
      </c>
      <c r="J155" s="62">
        <f t="shared" si="4"/>
        <v>99.21696975320096</v>
      </c>
      <c r="K155" s="63">
        <f t="shared" si="5"/>
        <v>172.43520238651138</v>
      </c>
    </row>
    <row r="156" spans="1:11" ht="17.25" customHeight="1">
      <c r="A156" s="116"/>
      <c r="B156" s="76">
        <v>54</v>
      </c>
      <c r="C156" s="58"/>
      <c r="D156" s="72"/>
      <c r="E156" s="127" t="s">
        <v>852</v>
      </c>
      <c r="F156" s="128">
        <v>74418.25</v>
      </c>
      <c r="G156" s="128">
        <v>75160</v>
      </c>
      <c r="H156" s="128">
        <v>129382</v>
      </c>
      <c r="I156" s="128">
        <v>128368.45</v>
      </c>
      <c r="J156" s="129">
        <f t="shared" si="4"/>
        <v>99.2166220958093</v>
      </c>
      <c r="K156" s="130">
        <f t="shared" si="5"/>
        <v>172.49592673840087</v>
      </c>
    </row>
    <row r="157" spans="1:11" ht="24" customHeight="1">
      <c r="A157" s="116"/>
      <c r="B157" s="76"/>
      <c r="C157" s="58">
        <v>551</v>
      </c>
      <c r="D157" s="58"/>
      <c r="E157" s="94" t="s">
        <v>853</v>
      </c>
      <c r="F157" s="62">
        <v>6175.3</v>
      </c>
      <c r="G157" s="62">
        <v>6500</v>
      </c>
      <c r="H157" s="62">
        <v>6350</v>
      </c>
      <c r="I157" s="62">
        <v>5888.72</v>
      </c>
      <c r="J157" s="62">
        <f t="shared" si="4"/>
        <v>92.73574803149607</v>
      </c>
      <c r="K157" s="63">
        <f t="shared" si="5"/>
        <v>95.35925380143475</v>
      </c>
    </row>
    <row r="158" spans="1:11" ht="34.5" customHeight="1">
      <c r="A158" s="116"/>
      <c r="B158" s="76"/>
      <c r="C158" s="58"/>
      <c r="D158" s="58">
        <v>5514</v>
      </c>
      <c r="E158" s="94" t="s">
        <v>854</v>
      </c>
      <c r="F158" s="62">
        <v>0</v>
      </c>
      <c r="G158" s="62">
        <v>0</v>
      </c>
      <c r="H158" s="62">
        <v>0</v>
      </c>
      <c r="I158" s="62">
        <v>0</v>
      </c>
      <c r="J158" s="62" t="str">
        <f t="shared" si="4"/>
        <v> </v>
      </c>
      <c r="K158" s="63" t="str">
        <f t="shared" si="5"/>
        <v> </v>
      </c>
    </row>
    <row r="159" spans="1:11" ht="34.5" customHeight="1">
      <c r="A159" s="116"/>
      <c r="B159" s="76"/>
      <c r="C159" s="58"/>
      <c r="D159" s="58">
        <v>5515</v>
      </c>
      <c r="E159" s="94" t="s">
        <v>855</v>
      </c>
      <c r="F159" s="62">
        <v>0</v>
      </c>
      <c r="G159" s="62">
        <v>0</v>
      </c>
      <c r="H159" s="62">
        <v>0</v>
      </c>
      <c r="I159" s="62">
        <v>0</v>
      </c>
      <c r="J159" s="62" t="str">
        <f t="shared" si="4"/>
        <v> </v>
      </c>
      <c r="K159" s="63" t="str">
        <f t="shared" si="5"/>
        <v> </v>
      </c>
    </row>
    <row r="160" spans="1:11" ht="16.5" customHeight="1">
      <c r="A160" s="116"/>
      <c r="B160" s="76"/>
      <c r="C160" s="58">
        <v>552</v>
      </c>
      <c r="D160" s="58"/>
      <c r="E160" s="94" t="s">
        <v>856</v>
      </c>
      <c r="F160" s="62">
        <v>0</v>
      </c>
      <c r="G160" s="62">
        <v>0</v>
      </c>
      <c r="H160" s="62">
        <v>0</v>
      </c>
      <c r="I160" s="62">
        <v>0</v>
      </c>
      <c r="J160" s="62" t="str">
        <f aca="true" t="shared" si="6" ref="J160:J223">IF(H160&gt;0,I160/H160*100," ")</f>
        <v> </v>
      </c>
      <c r="K160" s="63" t="str">
        <f aca="true" t="shared" si="7" ref="K160:K223">IF(F160&gt;0,I160/F160*100," ")</f>
        <v> </v>
      </c>
    </row>
    <row r="161" spans="1:11" ht="16.5" customHeight="1">
      <c r="A161" s="116"/>
      <c r="B161" s="76"/>
      <c r="C161" s="58">
        <v>553</v>
      </c>
      <c r="D161" s="58"/>
      <c r="E161" s="94" t="s">
        <v>857</v>
      </c>
      <c r="F161" s="62">
        <v>2384.74</v>
      </c>
      <c r="G161" s="62">
        <v>435</v>
      </c>
      <c r="H161" s="62">
        <v>2663</v>
      </c>
      <c r="I161" s="62">
        <v>2656.51</v>
      </c>
      <c r="J161" s="62">
        <f t="shared" si="6"/>
        <v>99.75628989861059</v>
      </c>
      <c r="K161" s="63">
        <f t="shared" si="7"/>
        <v>111.39621090768807</v>
      </c>
    </row>
    <row r="162" spans="1:11" ht="17.25" customHeight="1">
      <c r="A162" s="116"/>
      <c r="B162" s="76">
        <v>55</v>
      </c>
      <c r="C162" s="58"/>
      <c r="D162" s="72"/>
      <c r="E162" s="96" t="s">
        <v>858</v>
      </c>
      <c r="F162" s="70">
        <v>8560.04</v>
      </c>
      <c r="G162" s="70">
        <v>6935</v>
      </c>
      <c r="H162" s="70">
        <v>9013</v>
      </c>
      <c r="I162" s="70">
        <v>8545.23</v>
      </c>
      <c r="J162" s="70">
        <f t="shared" si="6"/>
        <v>94.81005214689891</v>
      </c>
      <c r="K162" s="71">
        <f t="shared" si="7"/>
        <v>99.82698678978133</v>
      </c>
    </row>
    <row r="163" spans="1:11" ht="24" customHeight="1">
      <c r="A163" s="116"/>
      <c r="B163" s="76"/>
      <c r="C163" s="58">
        <v>561</v>
      </c>
      <c r="D163" s="58"/>
      <c r="E163" s="94" t="s">
        <v>859</v>
      </c>
      <c r="F163" s="62">
        <v>0</v>
      </c>
      <c r="G163" s="62">
        <v>0</v>
      </c>
      <c r="H163" s="62">
        <v>0</v>
      </c>
      <c r="I163" s="62">
        <v>0</v>
      </c>
      <c r="J163" s="62" t="str">
        <f t="shared" si="6"/>
        <v> </v>
      </c>
      <c r="K163" s="63" t="str">
        <f t="shared" si="7"/>
        <v> </v>
      </c>
    </row>
    <row r="164" spans="1:11" ht="22.5" customHeight="1">
      <c r="A164" s="116"/>
      <c r="B164" s="76"/>
      <c r="C164" s="58">
        <v>562</v>
      </c>
      <c r="D164" s="58"/>
      <c r="E164" s="94" t="s">
        <v>860</v>
      </c>
      <c r="F164" s="62">
        <v>0</v>
      </c>
      <c r="G164" s="62">
        <v>0</v>
      </c>
      <c r="H164" s="62">
        <v>0</v>
      </c>
      <c r="I164" s="62">
        <v>0</v>
      </c>
      <c r="J164" s="62" t="str">
        <f t="shared" si="6"/>
        <v> </v>
      </c>
      <c r="K164" s="63" t="str">
        <f t="shared" si="7"/>
        <v> </v>
      </c>
    </row>
    <row r="165" spans="1:11" ht="22.5" customHeight="1">
      <c r="A165" s="116"/>
      <c r="B165" s="76"/>
      <c r="C165" s="58">
        <v>563</v>
      </c>
      <c r="D165" s="58"/>
      <c r="E165" s="94" t="s">
        <v>861</v>
      </c>
      <c r="F165" s="62">
        <v>0</v>
      </c>
      <c r="G165" s="62">
        <v>0</v>
      </c>
      <c r="H165" s="62">
        <v>0</v>
      </c>
      <c r="I165" s="62">
        <v>0</v>
      </c>
      <c r="J165" s="62" t="str">
        <f t="shared" si="6"/>
        <v> </v>
      </c>
      <c r="K165" s="63" t="str">
        <f t="shared" si="7"/>
        <v> </v>
      </c>
    </row>
    <row r="166" spans="1:11" ht="22.5" customHeight="1">
      <c r="A166" s="116"/>
      <c r="B166" s="76"/>
      <c r="C166" s="58">
        <v>564</v>
      </c>
      <c r="D166" s="58"/>
      <c r="E166" s="94" t="s">
        <v>862</v>
      </c>
      <c r="F166" s="62">
        <v>0</v>
      </c>
      <c r="G166" s="62">
        <v>0</v>
      </c>
      <c r="H166" s="62">
        <v>0</v>
      </c>
      <c r="I166" s="62">
        <v>0</v>
      </c>
      <c r="J166" s="62" t="str">
        <f t="shared" si="6"/>
        <v> </v>
      </c>
      <c r="K166" s="63" t="str">
        <f t="shared" si="7"/>
        <v> </v>
      </c>
    </row>
    <row r="167" spans="1:11" s="56" customFormat="1" ht="22.5" customHeight="1">
      <c r="A167" s="116"/>
      <c r="B167" s="76"/>
      <c r="C167" s="58">
        <v>565</v>
      </c>
      <c r="D167" s="58"/>
      <c r="E167" s="94" t="s">
        <v>863</v>
      </c>
      <c r="F167" s="62">
        <v>0</v>
      </c>
      <c r="G167" s="62">
        <v>0</v>
      </c>
      <c r="H167" s="62">
        <v>0</v>
      </c>
      <c r="I167" s="62">
        <v>0</v>
      </c>
      <c r="J167" s="62" t="str">
        <f t="shared" si="6"/>
        <v> </v>
      </c>
      <c r="K167" s="63" t="str">
        <f t="shared" si="7"/>
        <v> </v>
      </c>
    </row>
    <row r="168" spans="1:11" ht="16.5" customHeight="1">
      <c r="A168" s="116"/>
      <c r="B168" s="76"/>
      <c r="C168" s="58">
        <v>566</v>
      </c>
      <c r="D168" s="58"/>
      <c r="E168" s="94" t="s">
        <v>864</v>
      </c>
      <c r="F168" s="62">
        <v>0</v>
      </c>
      <c r="G168" s="62">
        <v>0</v>
      </c>
      <c r="H168" s="62">
        <v>0</v>
      </c>
      <c r="I168" s="62">
        <v>0</v>
      </c>
      <c r="J168" s="62" t="str">
        <f t="shared" si="6"/>
        <v> </v>
      </c>
      <c r="K168" s="63" t="str">
        <f t="shared" si="7"/>
        <v> </v>
      </c>
    </row>
    <row r="169" spans="1:11" ht="16.5" customHeight="1">
      <c r="A169" s="116"/>
      <c r="B169" s="76"/>
      <c r="C169" s="58">
        <v>567</v>
      </c>
      <c r="D169" s="58"/>
      <c r="E169" s="94" t="s">
        <v>865</v>
      </c>
      <c r="F169" s="62">
        <v>0</v>
      </c>
      <c r="G169" s="62">
        <v>0</v>
      </c>
      <c r="H169" s="62">
        <v>0</v>
      </c>
      <c r="I169" s="62">
        <v>0</v>
      </c>
      <c r="J169" s="62" t="str">
        <f t="shared" si="6"/>
        <v> </v>
      </c>
      <c r="K169" s="63" t="str">
        <f t="shared" si="7"/>
        <v> </v>
      </c>
    </row>
    <row r="170" spans="1:11" ht="17.25" customHeight="1">
      <c r="A170" s="116"/>
      <c r="B170" s="76">
        <v>56</v>
      </c>
      <c r="C170" s="58"/>
      <c r="D170" s="72"/>
      <c r="E170" s="96" t="s">
        <v>866</v>
      </c>
      <c r="F170" s="70">
        <v>0</v>
      </c>
      <c r="G170" s="70">
        <v>0</v>
      </c>
      <c r="H170" s="70">
        <v>0</v>
      </c>
      <c r="I170" s="70">
        <v>0</v>
      </c>
      <c r="J170" s="70" t="str">
        <f t="shared" si="6"/>
        <v> </v>
      </c>
      <c r="K170" s="71" t="str">
        <f t="shared" si="7"/>
        <v> </v>
      </c>
    </row>
    <row r="171" spans="1:11" s="56" customFormat="1" ht="24" customHeight="1">
      <c r="A171" s="116"/>
      <c r="B171" s="76"/>
      <c r="C171" s="58">
        <v>571</v>
      </c>
      <c r="D171" s="58"/>
      <c r="E171" s="94" t="s">
        <v>867</v>
      </c>
      <c r="F171" s="62">
        <v>0</v>
      </c>
      <c r="G171" s="62">
        <v>0</v>
      </c>
      <c r="H171" s="62">
        <v>0</v>
      </c>
      <c r="I171" s="62">
        <v>0</v>
      </c>
      <c r="J171" s="62" t="str">
        <f t="shared" si="6"/>
        <v> </v>
      </c>
      <c r="K171" s="63" t="str">
        <f t="shared" si="7"/>
        <v> </v>
      </c>
    </row>
    <row r="172" spans="1:11" ht="22.5" customHeight="1">
      <c r="A172" s="116"/>
      <c r="B172" s="76"/>
      <c r="C172" s="58">
        <v>572</v>
      </c>
      <c r="D172" s="58"/>
      <c r="E172" s="94" t="s">
        <v>868</v>
      </c>
      <c r="F172" s="62">
        <v>0</v>
      </c>
      <c r="G172" s="62">
        <v>0</v>
      </c>
      <c r="H172" s="62">
        <v>0</v>
      </c>
      <c r="I172" s="62">
        <v>0</v>
      </c>
      <c r="J172" s="62" t="str">
        <f t="shared" si="6"/>
        <v> </v>
      </c>
      <c r="K172" s="63" t="str">
        <f t="shared" si="7"/>
        <v> </v>
      </c>
    </row>
    <row r="173" spans="1:11" ht="22.5" customHeight="1">
      <c r="A173" s="116"/>
      <c r="B173" s="76"/>
      <c r="C173" s="58">
        <v>573</v>
      </c>
      <c r="D173" s="58"/>
      <c r="E173" s="94" t="s">
        <v>869</v>
      </c>
      <c r="F173" s="62">
        <v>0</v>
      </c>
      <c r="G173" s="62">
        <v>0</v>
      </c>
      <c r="H173" s="62">
        <v>0</v>
      </c>
      <c r="I173" s="62">
        <v>0</v>
      </c>
      <c r="J173" s="62" t="str">
        <f t="shared" si="6"/>
        <v> </v>
      </c>
      <c r="K173" s="63" t="str">
        <f t="shared" si="7"/>
        <v> </v>
      </c>
    </row>
    <row r="174" spans="1:11" ht="22.5" customHeight="1">
      <c r="A174" s="116"/>
      <c r="B174" s="76"/>
      <c r="C174" s="58">
        <v>574</v>
      </c>
      <c r="D174" s="58"/>
      <c r="E174" s="94" t="s">
        <v>870</v>
      </c>
      <c r="F174" s="62">
        <v>0</v>
      </c>
      <c r="G174" s="62">
        <v>0</v>
      </c>
      <c r="H174" s="62">
        <v>0</v>
      </c>
      <c r="I174" s="62">
        <v>0</v>
      </c>
      <c r="J174" s="62" t="str">
        <f t="shared" si="6"/>
        <v> </v>
      </c>
      <c r="K174" s="63" t="str">
        <f t="shared" si="7"/>
        <v> </v>
      </c>
    </row>
    <row r="175" spans="1:11" ht="22.5" customHeight="1">
      <c r="A175" s="116"/>
      <c r="B175" s="76"/>
      <c r="C175" s="58">
        <v>575</v>
      </c>
      <c r="D175" s="58"/>
      <c r="E175" s="94" t="s">
        <v>871</v>
      </c>
      <c r="F175" s="62">
        <v>0</v>
      </c>
      <c r="G175" s="62">
        <v>0</v>
      </c>
      <c r="H175" s="62">
        <v>0</v>
      </c>
      <c r="I175" s="62">
        <v>0</v>
      </c>
      <c r="J175" s="62" t="str">
        <f t="shared" si="6"/>
        <v> </v>
      </c>
      <c r="K175" s="63" t="str">
        <f t="shared" si="7"/>
        <v> </v>
      </c>
    </row>
    <row r="176" spans="1:11" ht="22.5" customHeight="1">
      <c r="A176" s="116"/>
      <c r="B176" s="76"/>
      <c r="C176" s="58">
        <v>576</v>
      </c>
      <c r="D176" s="58"/>
      <c r="E176" s="94" t="s">
        <v>872</v>
      </c>
      <c r="F176" s="62">
        <v>0</v>
      </c>
      <c r="G176" s="62">
        <v>0</v>
      </c>
      <c r="H176" s="62">
        <v>0</v>
      </c>
      <c r="I176" s="62">
        <v>0</v>
      </c>
      <c r="J176" s="62" t="str">
        <f t="shared" si="6"/>
        <v> </v>
      </c>
      <c r="K176" s="63" t="str">
        <f t="shared" si="7"/>
        <v> </v>
      </c>
    </row>
    <row r="177" spans="1:11" ht="22.5" customHeight="1">
      <c r="A177" s="116"/>
      <c r="B177" s="76"/>
      <c r="C177" s="58">
        <v>577</v>
      </c>
      <c r="D177" s="58"/>
      <c r="E177" s="94" t="s">
        <v>873</v>
      </c>
      <c r="F177" s="62">
        <v>0</v>
      </c>
      <c r="G177" s="62">
        <v>0</v>
      </c>
      <c r="H177" s="62">
        <v>0</v>
      </c>
      <c r="I177" s="62">
        <v>0</v>
      </c>
      <c r="J177" s="62" t="str">
        <f t="shared" si="6"/>
        <v> </v>
      </c>
      <c r="K177" s="63" t="str">
        <f t="shared" si="7"/>
        <v> </v>
      </c>
    </row>
    <row r="178" spans="1:11" ht="16.5" customHeight="1">
      <c r="A178" s="116"/>
      <c r="B178" s="76"/>
      <c r="C178" s="58">
        <v>579</v>
      </c>
      <c r="D178" s="58"/>
      <c r="E178" s="94" t="s">
        <v>874</v>
      </c>
      <c r="F178" s="62">
        <v>0</v>
      </c>
      <c r="G178" s="62">
        <v>0</v>
      </c>
      <c r="H178" s="62">
        <v>0</v>
      </c>
      <c r="I178" s="62">
        <v>0</v>
      </c>
      <c r="J178" s="62" t="str">
        <f t="shared" si="6"/>
        <v> </v>
      </c>
      <c r="K178" s="63" t="str">
        <f t="shared" si="7"/>
        <v> </v>
      </c>
    </row>
    <row r="179" spans="1:11" ht="17.25" customHeight="1">
      <c r="A179" s="116"/>
      <c r="B179" s="76">
        <v>57</v>
      </c>
      <c r="C179" s="58"/>
      <c r="D179" s="72"/>
      <c r="E179" s="96" t="s">
        <v>875</v>
      </c>
      <c r="F179" s="70">
        <v>0</v>
      </c>
      <c r="G179" s="70">
        <v>0</v>
      </c>
      <c r="H179" s="70">
        <v>0</v>
      </c>
      <c r="I179" s="70">
        <v>0</v>
      </c>
      <c r="J179" s="70" t="str">
        <f t="shared" si="6"/>
        <v> </v>
      </c>
      <c r="K179" s="71" t="str">
        <f t="shared" si="7"/>
        <v> </v>
      </c>
    </row>
    <row r="180" spans="1:11" s="56" customFormat="1" ht="18" customHeight="1">
      <c r="A180" s="116"/>
      <c r="B180" s="76"/>
      <c r="C180" s="58">
        <v>590</v>
      </c>
      <c r="D180" s="58"/>
      <c r="E180" s="94" t="s">
        <v>876</v>
      </c>
      <c r="F180" s="62">
        <v>197.72</v>
      </c>
      <c r="G180" s="62">
        <v>0</v>
      </c>
      <c r="H180" s="62">
        <v>71</v>
      </c>
      <c r="I180" s="62">
        <v>70</v>
      </c>
      <c r="J180" s="62">
        <f t="shared" si="6"/>
        <v>98.59154929577466</v>
      </c>
      <c r="K180" s="63">
        <f t="shared" si="7"/>
        <v>35.403601051992716</v>
      </c>
    </row>
    <row r="181" spans="1:11" ht="17.25" customHeight="1" thickBot="1">
      <c r="A181" s="116"/>
      <c r="B181" s="76">
        <v>59</v>
      </c>
      <c r="C181" s="131"/>
      <c r="D181" s="72"/>
      <c r="E181" s="96" t="s">
        <v>876</v>
      </c>
      <c r="F181" s="70">
        <v>197.72</v>
      </c>
      <c r="G181" s="70">
        <v>0</v>
      </c>
      <c r="H181" s="70">
        <v>71</v>
      </c>
      <c r="I181" s="70">
        <v>70</v>
      </c>
      <c r="J181" s="70">
        <f t="shared" si="6"/>
        <v>98.59154929577466</v>
      </c>
      <c r="K181" s="71">
        <f t="shared" si="7"/>
        <v>35.403601051992716</v>
      </c>
    </row>
    <row r="182" spans="1:11" ht="30" customHeight="1" thickBot="1">
      <c r="A182" s="80">
        <v>5</v>
      </c>
      <c r="B182" s="132"/>
      <c r="C182" s="133"/>
      <c r="D182" s="81"/>
      <c r="E182" s="99" t="s">
        <v>877</v>
      </c>
      <c r="F182" s="85">
        <v>6477554.070000004</v>
      </c>
      <c r="G182" s="85">
        <v>7151177</v>
      </c>
      <c r="H182" s="85">
        <v>6854871</v>
      </c>
      <c r="I182" s="85">
        <v>6790210.84</v>
      </c>
      <c r="J182" s="85">
        <f t="shared" si="6"/>
        <v>99.05672681513627</v>
      </c>
      <c r="K182" s="86">
        <f t="shared" si="7"/>
        <v>104.82677205965794</v>
      </c>
    </row>
    <row r="183" spans="1:11" ht="18" customHeight="1">
      <c r="A183" s="116"/>
      <c r="B183" s="76"/>
      <c r="C183" s="58">
        <v>611</v>
      </c>
      <c r="D183" s="58"/>
      <c r="E183" s="94" t="s">
        <v>878</v>
      </c>
      <c r="F183" s="62">
        <v>954.37</v>
      </c>
      <c r="G183" s="62">
        <v>500</v>
      </c>
      <c r="H183" s="62">
        <v>1980</v>
      </c>
      <c r="I183" s="62">
        <v>1597.3</v>
      </c>
      <c r="J183" s="62">
        <f t="shared" si="6"/>
        <v>80.67171717171718</v>
      </c>
      <c r="K183" s="63">
        <f t="shared" si="7"/>
        <v>167.36695411632806</v>
      </c>
    </row>
    <row r="184" spans="1:11" ht="16.5" customHeight="1">
      <c r="A184" s="116"/>
      <c r="B184" s="76"/>
      <c r="C184" s="58">
        <v>612</v>
      </c>
      <c r="D184" s="58"/>
      <c r="E184" s="94" t="s">
        <v>879</v>
      </c>
      <c r="F184" s="62">
        <v>16770.53</v>
      </c>
      <c r="G184" s="62">
        <v>9200</v>
      </c>
      <c r="H184" s="62">
        <v>23507</v>
      </c>
      <c r="I184" s="62">
        <v>19314.85</v>
      </c>
      <c r="J184" s="62">
        <f t="shared" si="6"/>
        <v>82.16637597311438</v>
      </c>
      <c r="K184" s="63">
        <f t="shared" si="7"/>
        <v>115.17137502511846</v>
      </c>
    </row>
    <row r="185" spans="1:11" ht="16.5" customHeight="1">
      <c r="A185" s="116"/>
      <c r="B185" s="76"/>
      <c r="C185" s="58">
        <v>613</v>
      </c>
      <c r="D185" s="58"/>
      <c r="E185" s="94" t="s">
        <v>880</v>
      </c>
      <c r="F185" s="62">
        <v>0</v>
      </c>
      <c r="G185" s="62">
        <v>0</v>
      </c>
      <c r="H185" s="62">
        <v>0</v>
      </c>
      <c r="I185" s="62">
        <v>0</v>
      </c>
      <c r="J185" s="62" t="str">
        <f t="shared" si="6"/>
        <v> </v>
      </c>
      <c r="K185" s="63" t="str">
        <f t="shared" si="7"/>
        <v> </v>
      </c>
    </row>
    <row r="186" spans="1:11" ht="17.25" customHeight="1">
      <c r="A186" s="116"/>
      <c r="B186" s="76">
        <v>61</v>
      </c>
      <c r="C186" s="58"/>
      <c r="D186" s="72"/>
      <c r="E186" s="96" t="s">
        <v>881</v>
      </c>
      <c r="F186" s="70">
        <v>17724.9</v>
      </c>
      <c r="G186" s="70">
        <v>9700</v>
      </c>
      <c r="H186" s="70">
        <v>25487</v>
      </c>
      <c r="I186" s="70">
        <v>20912.15</v>
      </c>
      <c r="J186" s="70">
        <f t="shared" si="6"/>
        <v>82.0502609173304</v>
      </c>
      <c r="K186" s="71">
        <f t="shared" si="7"/>
        <v>117.98176576454591</v>
      </c>
    </row>
    <row r="187" spans="1:11" ht="18" customHeight="1">
      <c r="A187" s="116"/>
      <c r="B187" s="76"/>
      <c r="C187" s="58">
        <v>620</v>
      </c>
      <c r="D187" s="58"/>
      <c r="E187" s="94" t="s">
        <v>882</v>
      </c>
      <c r="F187" s="62">
        <v>0</v>
      </c>
      <c r="G187" s="62">
        <v>0</v>
      </c>
      <c r="H187" s="62">
        <v>0</v>
      </c>
      <c r="I187" s="62">
        <v>0</v>
      </c>
      <c r="J187" s="62" t="str">
        <f t="shared" si="6"/>
        <v> </v>
      </c>
      <c r="K187" s="63" t="str">
        <f t="shared" si="7"/>
        <v> </v>
      </c>
    </row>
    <row r="188" spans="1:11" ht="17.25" customHeight="1">
      <c r="A188" s="116"/>
      <c r="B188" s="76">
        <v>62</v>
      </c>
      <c r="C188" s="58"/>
      <c r="D188" s="72"/>
      <c r="E188" s="96" t="s">
        <v>882</v>
      </c>
      <c r="F188" s="70">
        <v>0</v>
      </c>
      <c r="G188" s="70">
        <v>0</v>
      </c>
      <c r="H188" s="70">
        <v>0</v>
      </c>
      <c r="I188" s="70">
        <v>0</v>
      </c>
      <c r="J188" s="70" t="str">
        <f t="shared" si="6"/>
        <v> </v>
      </c>
      <c r="K188" s="71" t="str">
        <f t="shared" si="7"/>
        <v> </v>
      </c>
    </row>
    <row r="189" spans="1:11" s="56" customFormat="1" ht="18" customHeight="1">
      <c r="A189" s="116"/>
      <c r="B189" s="76"/>
      <c r="C189" s="58">
        <v>631</v>
      </c>
      <c r="D189" s="58"/>
      <c r="E189" s="94" t="s">
        <v>883</v>
      </c>
      <c r="F189" s="62">
        <v>12000</v>
      </c>
      <c r="G189" s="62">
        <v>0</v>
      </c>
      <c r="H189" s="62">
        <v>2116</v>
      </c>
      <c r="I189" s="62">
        <v>2115.7</v>
      </c>
      <c r="J189" s="62">
        <f t="shared" si="6"/>
        <v>99.98582230623818</v>
      </c>
      <c r="K189" s="63">
        <f t="shared" si="7"/>
        <v>17.63083333333333</v>
      </c>
    </row>
    <row r="190" spans="1:11" s="56" customFormat="1" ht="16.5" customHeight="1">
      <c r="A190" s="116"/>
      <c r="B190" s="76"/>
      <c r="C190" s="58">
        <v>632</v>
      </c>
      <c r="D190" s="58"/>
      <c r="E190" s="94" t="s">
        <v>884</v>
      </c>
      <c r="F190" s="62">
        <v>172656.91</v>
      </c>
      <c r="G190" s="62">
        <v>2500</v>
      </c>
      <c r="H190" s="62">
        <v>285539</v>
      </c>
      <c r="I190" s="62">
        <v>96857.6</v>
      </c>
      <c r="J190" s="62">
        <f t="shared" si="6"/>
        <v>33.920970515411206</v>
      </c>
      <c r="K190" s="63">
        <f t="shared" si="7"/>
        <v>56.09830501426211</v>
      </c>
    </row>
    <row r="191" spans="1:11" ht="22.5" customHeight="1">
      <c r="A191" s="116"/>
      <c r="B191" s="76"/>
      <c r="C191" s="58">
        <v>633</v>
      </c>
      <c r="D191" s="58"/>
      <c r="E191" s="94" t="s">
        <v>885</v>
      </c>
      <c r="F191" s="62">
        <v>65383</v>
      </c>
      <c r="G191" s="62">
        <v>0</v>
      </c>
      <c r="H191" s="62">
        <v>0</v>
      </c>
      <c r="I191" s="62">
        <v>39222.4</v>
      </c>
      <c r="J191" s="62" t="str">
        <f t="shared" si="6"/>
        <v> </v>
      </c>
      <c r="K191" s="63">
        <f t="shared" si="7"/>
        <v>59.98868207332181</v>
      </c>
    </row>
    <row r="192" spans="1:11" ht="16.5" customHeight="1">
      <c r="A192" s="119"/>
      <c r="B192" s="120"/>
      <c r="C192" s="58"/>
      <c r="D192" s="121">
        <v>6335</v>
      </c>
      <c r="E192" s="94" t="s">
        <v>886</v>
      </c>
      <c r="F192" s="62">
        <v>0</v>
      </c>
      <c r="G192" s="62">
        <v>0</v>
      </c>
      <c r="H192" s="62">
        <v>0</v>
      </c>
      <c r="I192" s="62">
        <v>0</v>
      </c>
      <c r="J192" s="62" t="str">
        <f t="shared" si="6"/>
        <v> </v>
      </c>
      <c r="K192" s="63" t="str">
        <f t="shared" si="7"/>
        <v> </v>
      </c>
    </row>
    <row r="193" spans="1:11" ht="22.5" customHeight="1">
      <c r="A193" s="119"/>
      <c r="B193" s="120"/>
      <c r="C193" s="58">
        <v>634</v>
      </c>
      <c r="D193" s="121"/>
      <c r="E193" s="94" t="s">
        <v>887</v>
      </c>
      <c r="F193" s="62">
        <v>333219.15</v>
      </c>
      <c r="G193" s="62">
        <v>81874</v>
      </c>
      <c r="H193" s="62">
        <v>365940</v>
      </c>
      <c r="I193" s="62">
        <v>153245.22</v>
      </c>
      <c r="J193" s="62">
        <f t="shared" si="6"/>
        <v>41.8771437940646</v>
      </c>
      <c r="K193" s="63">
        <f t="shared" si="7"/>
        <v>45.989319641443174</v>
      </c>
    </row>
    <row r="194" spans="1:11" s="56" customFormat="1" ht="16.5" customHeight="1">
      <c r="A194" s="116"/>
      <c r="B194" s="76"/>
      <c r="C194" s="58"/>
      <c r="D194" s="58">
        <v>6341</v>
      </c>
      <c r="E194" s="94" t="s">
        <v>888</v>
      </c>
      <c r="F194" s="62">
        <v>132589.51</v>
      </c>
      <c r="G194" s="62">
        <v>0</v>
      </c>
      <c r="H194" s="62">
        <v>208177</v>
      </c>
      <c r="I194" s="62">
        <v>56268.89</v>
      </c>
      <c r="J194" s="62">
        <f t="shared" si="6"/>
        <v>27.029350024258203</v>
      </c>
      <c r="K194" s="63">
        <f t="shared" si="7"/>
        <v>42.43841763952517</v>
      </c>
    </row>
    <row r="195" spans="1:11" ht="16.5" customHeight="1">
      <c r="A195" s="116"/>
      <c r="B195" s="76"/>
      <c r="C195" s="58"/>
      <c r="D195" s="58">
        <v>6342</v>
      </c>
      <c r="E195" s="94" t="s">
        <v>889</v>
      </c>
      <c r="F195" s="62">
        <v>200629.64</v>
      </c>
      <c r="G195" s="62">
        <v>81874</v>
      </c>
      <c r="H195" s="62">
        <v>157763</v>
      </c>
      <c r="I195" s="62">
        <v>96976.33</v>
      </c>
      <c r="J195" s="62">
        <f t="shared" si="6"/>
        <v>61.46962849337297</v>
      </c>
      <c r="K195" s="63">
        <f t="shared" si="7"/>
        <v>48.335993624870184</v>
      </c>
    </row>
    <row r="196" spans="1:11" s="56" customFormat="1" ht="22.5" customHeight="1">
      <c r="A196" s="116"/>
      <c r="B196" s="76"/>
      <c r="C196" s="58"/>
      <c r="D196" s="58">
        <v>6343</v>
      </c>
      <c r="E196" s="94" t="s">
        <v>890</v>
      </c>
      <c r="F196" s="62">
        <v>0</v>
      </c>
      <c r="G196" s="62">
        <v>0</v>
      </c>
      <c r="H196" s="62">
        <v>0</v>
      </c>
      <c r="I196" s="62">
        <v>0</v>
      </c>
      <c r="J196" s="62" t="str">
        <f t="shared" si="6"/>
        <v> </v>
      </c>
      <c r="K196" s="63" t="str">
        <f t="shared" si="7"/>
        <v> </v>
      </c>
    </row>
    <row r="197" spans="1:11" s="56" customFormat="1" ht="22.5" customHeight="1">
      <c r="A197" s="116"/>
      <c r="B197" s="76"/>
      <c r="C197" s="58"/>
      <c r="D197" s="58">
        <v>6344</v>
      </c>
      <c r="E197" s="94" t="s">
        <v>891</v>
      </c>
      <c r="F197" s="62">
        <v>0</v>
      </c>
      <c r="G197" s="62">
        <v>0</v>
      </c>
      <c r="H197" s="62">
        <v>0</v>
      </c>
      <c r="I197" s="62">
        <v>0</v>
      </c>
      <c r="J197" s="62" t="str">
        <f t="shared" si="6"/>
        <v> </v>
      </c>
      <c r="K197" s="63" t="str">
        <f t="shared" si="7"/>
        <v> </v>
      </c>
    </row>
    <row r="198" spans="1:11" s="56" customFormat="1" ht="16.5" customHeight="1">
      <c r="A198" s="116"/>
      <c r="B198" s="76"/>
      <c r="C198" s="58"/>
      <c r="D198" s="58">
        <v>6345</v>
      </c>
      <c r="E198" s="94" t="s">
        <v>892</v>
      </c>
      <c r="F198" s="62">
        <v>0</v>
      </c>
      <c r="G198" s="62">
        <v>0</v>
      </c>
      <c r="H198" s="62">
        <v>0</v>
      </c>
      <c r="I198" s="62">
        <v>0</v>
      </c>
      <c r="J198" s="62" t="str">
        <f t="shared" si="6"/>
        <v> </v>
      </c>
      <c r="K198" s="63" t="str">
        <f t="shared" si="7"/>
        <v> </v>
      </c>
    </row>
    <row r="199" spans="1:11" ht="22.5" customHeight="1">
      <c r="A199" s="116"/>
      <c r="B199" s="76"/>
      <c r="C199" s="58"/>
      <c r="D199" s="58">
        <v>6349</v>
      </c>
      <c r="E199" s="94" t="s">
        <v>893</v>
      </c>
      <c r="F199" s="62">
        <v>0</v>
      </c>
      <c r="G199" s="62">
        <v>0</v>
      </c>
      <c r="H199" s="62">
        <v>0</v>
      </c>
      <c r="I199" s="62">
        <v>0</v>
      </c>
      <c r="J199" s="62" t="str">
        <f t="shared" si="6"/>
        <v> </v>
      </c>
      <c r="K199" s="63" t="str">
        <f t="shared" si="7"/>
        <v> </v>
      </c>
    </row>
    <row r="200" spans="1:11" ht="16.5" customHeight="1">
      <c r="A200" s="116"/>
      <c r="B200" s="76"/>
      <c r="C200" s="58">
        <v>635</v>
      </c>
      <c r="D200" s="58"/>
      <c r="E200" s="94" t="s">
        <v>894</v>
      </c>
      <c r="F200" s="62">
        <v>599756.01</v>
      </c>
      <c r="G200" s="62">
        <v>1599078</v>
      </c>
      <c r="H200" s="62">
        <v>1617891</v>
      </c>
      <c r="I200" s="62">
        <v>838074.18</v>
      </c>
      <c r="J200" s="62">
        <f t="shared" si="6"/>
        <v>51.80041053445505</v>
      </c>
      <c r="K200" s="63">
        <f t="shared" si="7"/>
        <v>139.73585358486028</v>
      </c>
    </row>
    <row r="201" spans="1:11" ht="16.5" customHeight="1">
      <c r="A201" s="116"/>
      <c r="B201" s="76"/>
      <c r="C201" s="58">
        <v>636</v>
      </c>
      <c r="D201" s="58"/>
      <c r="E201" s="94" t="s">
        <v>895</v>
      </c>
      <c r="F201" s="62">
        <v>622124.65</v>
      </c>
      <c r="G201" s="62">
        <v>0</v>
      </c>
      <c r="H201" s="62">
        <v>0</v>
      </c>
      <c r="I201" s="62">
        <v>0</v>
      </c>
      <c r="J201" s="62" t="str">
        <f t="shared" si="6"/>
        <v> </v>
      </c>
      <c r="K201" s="63">
        <f t="shared" si="7"/>
        <v>0</v>
      </c>
    </row>
    <row r="202" spans="1:11" ht="16.5" customHeight="1">
      <c r="A202" s="116"/>
      <c r="B202" s="76"/>
      <c r="C202" s="58">
        <v>637</v>
      </c>
      <c r="D202" s="58"/>
      <c r="E202" s="94" t="s">
        <v>896</v>
      </c>
      <c r="F202" s="62">
        <v>0</v>
      </c>
      <c r="G202" s="62">
        <v>0</v>
      </c>
      <c r="H202" s="62">
        <v>0</v>
      </c>
      <c r="I202" s="62">
        <v>0</v>
      </c>
      <c r="J202" s="62" t="str">
        <f t="shared" si="6"/>
        <v> </v>
      </c>
      <c r="K202" s="63" t="str">
        <f t="shared" si="7"/>
        <v> </v>
      </c>
    </row>
    <row r="203" spans="1:11" ht="16.5" customHeight="1">
      <c r="A203" s="116"/>
      <c r="B203" s="76"/>
      <c r="C203" s="58">
        <v>638</v>
      </c>
      <c r="D203" s="58"/>
      <c r="E203" s="94" t="s">
        <v>897</v>
      </c>
      <c r="F203" s="62">
        <v>0</v>
      </c>
      <c r="G203" s="62">
        <v>0</v>
      </c>
      <c r="H203" s="62">
        <v>0</v>
      </c>
      <c r="I203" s="62">
        <v>0</v>
      </c>
      <c r="J203" s="62" t="str">
        <f t="shared" si="6"/>
        <v> </v>
      </c>
      <c r="K203" s="63" t="str">
        <f t="shared" si="7"/>
        <v> </v>
      </c>
    </row>
    <row r="204" spans="1:11" ht="17.25" customHeight="1">
      <c r="A204" s="116"/>
      <c r="B204" s="76">
        <v>63</v>
      </c>
      <c r="C204" s="58"/>
      <c r="D204" s="72"/>
      <c r="E204" s="96" t="s">
        <v>898</v>
      </c>
      <c r="F204" s="70">
        <v>1805139.72</v>
      </c>
      <c r="G204" s="70">
        <v>1683452</v>
      </c>
      <c r="H204" s="70">
        <v>2271486</v>
      </c>
      <c r="I204" s="70">
        <v>1129515.1</v>
      </c>
      <c r="J204" s="70">
        <f t="shared" si="6"/>
        <v>49.72582265530142</v>
      </c>
      <c r="K204" s="71">
        <f t="shared" si="7"/>
        <v>62.57217031377495</v>
      </c>
    </row>
    <row r="205" spans="1:11" ht="18" customHeight="1">
      <c r="A205" s="116"/>
      <c r="B205" s="76"/>
      <c r="C205" s="58">
        <v>641</v>
      </c>
      <c r="D205" s="58"/>
      <c r="E205" s="94" t="s">
        <v>899</v>
      </c>
      <c r="F205" s="62">
        <v>0</v>
      </c>
      <c r="G205" s="62">
        <v>0</v>
      </c>
      <c r="H205" s="62">
        <v>0</v>
      </c>
      <c r="I205" s="62">
        <v>0</v>
      </c>
      <c r="J205" s="62" t="str">
        <f t="shared" si="6"/>
        <v> </v>
      </c>
      <c r="K205" s="63" t="str">
        <f t="shared" si="7"/>
        <v> </v>
      </c>
    </row>
    <row r="206" spans="1:11" ht="22.5" customHeight="1">
      <c r="A206" s="116"/>
      <c r="B206" s="76"/>
      <c r="C206" s="58">
        <v>642</v>
      </c>
      <c r="D206" s="58"/>
      <c r="E206" s="94" t="s">
        <v>900</v>
      </c>
      <c r="F206" s="62">
        <v>0</v>
      </c>
      <c r="G206" s="62">
        <v>0</v>
      </c>
      <c r="H206" s="62">
        <v>0</v>
      </c>
      <c r="I206" s="62">
        <v>0</v>
      </c>
      <c r="J206" s="62" t="str">
        <f t="shared" si="6"/>
        <v> </v>
      </c>
      <c r="K206" s="63" t="str">
        <f t="shared" si="7"/>
        <v> </v>
      </c>
    </row>
    <row r="207" spans="1:11" ht="22.5" customHeight="1">
      <c r="A207" s="116"/>
      <c r="B207" s="76"/>
      <c r="C207" s="58">
        <v>643</v>
      </c>
      <c r="D207" s="58"/>
      <c r="E207" s="94" t="s">
        <v>901</v>
      </c>
      <c r="F207" s="62">
        <v>0</v>
      </c>
      <c r="G207" s="62">
        <v>0</v>
      </c>
      <c r="H207" s="62">
        <v>0</v>
      </c>
      <c r="I207" s="62">
        <v>0</v>
      </c>
      <c r="J207" s="62" t="str">
        <f t="shared" si="6"/>
        <v> </v>
      </c>
      <c r="K207" s="63" t="str">
        <f t="shared" si="7"/>
        <v> </v>
      </c>
    </row>
    <row r="208" spans="1:11" ht="22.5" customHeight="1">
      <c r="A208" s="116"/>
      <c r="B208" s="76"/>
      <c r="C208" s="58">
        <v>644</v>
      </c>
      <c r="D208" s="58"/>
      <c r="E208" s="94" t="s">
        <v>902</v>
      </c>
      <c r="F208" s="62">
        <v>0</v>
      </c>
      <c r="G208" s="62">
        <v>0</v>
      </c>
      <c r="H208" s="62">
        <v>0</v>
      </c>
      <c r="I208" s="62">
        <v>0</v>
      </c>
      <c r="J208" s="62" t="str">
        <f t="shared" si="6"/>
        <v> </v>
      </c>
      <c r="K208" s="63" t="str">
        <f t="shared" si="7"/>
        <v> </v>
      </c>
    </row>
    <row r="209" spans="1:11" ht="22.5" customHeight="1">
      <c r="A209" s="116"/>
      <c r="B209" s="76"/>
      <c r="C209" s="58">
        <v>645</v>
      </c>
      <c r="D209" s="58"/>
      <c r="E209" s="94" t="s">
        <v>903</v>
      </c>
      <c r="F209" s="62">
        <v>0</v>
      </c>
      <c r="G209" s="62">
        <v>0</v>
      </c>
      <c r="H209" s="62">
        <v>0</v>
      </c>
      <c r="I209" s="62">
        <v>0</v>
      </c>
      <c r="J209" s="62" t="str">
        <f t="shared" si="6"/>
        <v> </v>
      </c>
      <c r="K209" s="63" t="str">
        <f t="shared" si="7"/>
        <v> </v>
      </c>
    </row>
    <row r="210" spans="1:11" ht="16.5" customHeight="1">
      <c r="A210" s="116"/>
      <c r="B210" s="76"/>
      <c r="C210" s="58">
        <v>646</v>
      </c>
      <c r="D210" s="58"/>
      <c r="E210" s="94" t="s">
        <v>904</v>
      </c>
      <c r="F210" s="62">
        <v>0</v>
      </c>
      <c r="G210" s="62">
        <v>0</v>
      </c>
      <c r="H210" s="62">
        <v>0</v>
      </c>
      <c r="I210" s="62">
        <v>0</v>
      </c>
      <c r="J210" s="62" t="str">
        <f t="shared" si="6"/>
        <v> </v>
      </c>
      <c r="K210" s="63" t="str">
        <f t="shared" si="7"/>
        <v> </v>
      </c>
    </row>
    <row r="211" spans="1:11" ht="16.5" customHeight="1">
      <c r="A211" s="116"/>
      <c r="B211" s="76"/>
      <c r="C211" s="58">
        <v>647</v>
      </c>
      <c r="D211" s="58"/>
      <c r="E211" s="94" t="s">
        <v>905</v>
      </c>
      <c r="F211" s="62">
        <v>0</v>
      </c>
      <c r="G211" s="62">
        <v>0</v>
      </c>
      <c r="H211" s="62">
        <v>0</v>
      </c>
      <c r="I211" s="62">
        <v>0</v>
      </c>
      <c r="J211" s="62" t="str">
        <f t="shared" si="6"/>
        <v> </v>
      </c>
      <c r="K211" s="63" t="str">
        <f t="shared" si="7"/>
        <v> </v>
      </c>
    </row>
    <row r="212" spans="1:11" ht="16.5" customHeight="1">
      <c r="A212" s="116"/>
      <c r="B212" s="76">
        <v>64</v>
      </c>
      <c r="C212" s="58"/>
      <c r="D212" s="72"/>
      <c r="E212" s="96" t="s">
        <v>906</v>
      </c>
      <c r="F212" s="70">
        <v>0</v>
      </c>
      <c r="G212" s="70">
        <v>0</v>
      </c>
      <c r="H212" s="70">
        <v>0</v>
      </c>
      <c r="I212" s="70">
        <v>0</v>
      </c>
      <c r="J212" s="70" t="str">
        <f t="shared" si="6"/>
        <v> </v>
      </c>
      <c r="K212" s="71" t="str">
        <f t="shared" si="7"/>
        <v> </v>
      </c>
    </row>
    <row r="213" spans="1:11" ht="24" customHeight="1">
      <c r="A213" s="116"/>
      <c r="B213" s="76"/>
      <c r="C213" s="58">
        <v>671</v>
      </c>
      <c r="D213" s="58"/>
      <c r="E213" s="94" t="s">
        <v>907</v>
      </c>
      <c r="F213" s="62">
        <v>0</v>
      </c>
      <c r="G213" s="62">
        <v>0</v>
      </c>
      <c r="H213" s="62">
        <v>0</v>
      </c>
      <c r="I213" s="62">
        <v>0</v>
      </c>
      <c r="J213" s="62" t="str">
        <f t="shared" si="6"/>
        <v> </v>
      </c>
      <c r="K213" s="63" t="str">
        <f t="shared" si="7"/>
        <v> </v>
      </c>
    </row>
    <row r="214" spans="1:11" s="56" customFormat="1" ht="22.5" customHeight="1">
      <c r="A214" s="116"/>
      <c r="B214" s="76"/>
      <c r="C214" s="58">
        <v>672</v>
      </c>
      <c r="D214" s="58"/>
      <c r="E214" s="94" t="s">
        <v>908</v>
      </c>
      <c r="F214" s="62">
        <v>0</v>
      </c>
      <c r="G214" s="62">
        <v>0</v>
      </c>
      <c r="H214" s="62">
        <v>0</v>
      </c>
      <c r="I214" s="62">
        <v>0</v>
      </c>
      <c r="J214" s="62" t="str">
        <f t="shared" si="6"/>
        <v> </v>
      </c>
      <c r="K214" s="63" t="str">
        <f t="shared" si="7"/>
        <v> </v>
      </c>
    </row>
    <row r="215" spans="1:11" ht="22.5" customHeight="1">
      <c r="A215" s="116"/>
      <c r="B215" s="76"/>
      <c r="C215" s="58">
        <v>673</v>
      </c>
      <c r="D215" s="58"/>
      <c r="E215" s="94" t="s">
        <v>909</v>
      </c>
      <c r="F215" s="62">
        <v>0</v>
      </c>
      <c r="G215" s="62">
        <v>0</v>
      </c>
      <c r="H215" s="62">
        <v>0</v>
      </c>
      <c r="I215" s="62">
        <v>0</v>
      </c>
      <c r="J215" s="62" t="str">
        <f t="shared" si="6"/>
        <v> </v>
      </c>
      <c r="K215" s="63" t="str">
        <f t="shared" si="7"/>
        <v> </v>
      </c>
    </row>
    <row r="216" spans="1:11" ht="22.5" customHeight="1">
      <c r="A216" s="116"/>
      <c r="B216" s="76"/>
      <c r="C216" s="58">
        <v>674</v>
      </c>
      <c r="D216" s="58"/>
      <c r="E216" s="94" t="s">
        <v>910</v>
      </c>
      <c r="F216" s="62">
        <v>0</v>
      </c>
      <c r="G216" s="62">
        <v>0</v>
      </c>
      <c r="H216" s="62">
        <v>0</v>
      </c>
      <c r="I216" s="62">
        <v>0</v>
      </c>
      <c r="J216" s="62" t="str">
        <f t="shared" si="6"/>
        <v> </v>
      </c>
      <c r="K216" s="63" t="str">
        <f t="shared" si="7"/>
        <v> </v>
      </c>
    </row>
    <row r="217" spans="1:11" ht="22.5" customHeight="1">
      <c r="A217" s="116"/>
      <c r="B217" s="76"/>
      <c r="C217" s="58">
        <v>675</v>
      </c>
      <c r="D217" s="58"/>
      <c r="E217" s="94" t="s">
        <v>911</v>
      </c>
      <c r="F217" s="62">
        <v>0</v>
      </c>
      <c r="G217" s="62">
        <v>0</v>
      </c>
      <c r="H217" s="62">
        <v>0</v>
      </c>
      <c r="I217" s="62">
        <v>0</v>
      </c>
      <c r="J217" s="62" t="str">
        <f t="shared" si="6"/>
        <v> </v>
      </c>
      <c r="K217" s="63" t="str">
        <f t="shared" si="7"/>
        <v> </v>
      </c>
    </row>
    <row r="218" spans="1:11" ht="22.5" customHeight="1">
      <c r="A218" s="116"/>
      <c r="B218" s="76"/>
      <c r="C218" s="58">
        <v>676</v>
      </c>
      <c r="D218" s="58"/>
      <c r="E218" s="94" t="s">
        <v>912</v>
      </c>
      <c r="F218" s="62">
        <v>0</v>
      </c>
      <c r="G218" s="62">
        <v>0</v>
      </c>
      <c r="H218" s="62">
        <v>0</v>
      </c>
      <c r="I218" s="62">
        <v>0</v>
      </c>
      <c r="J218" s="62" t="str">
        <f t="shared" si="6"/>
        <v> </v>
      </c>
      <c r="K218" s="63" t="str">
        <f t="shared" si="7"/>
        <v> </v>
      </c>
    </row>
    <row r="219" spans="1:11" ht="16.5" customHeight="1">
      <c r="A219" s="116"/>
      <c r="B219" s="76"/>
      <c r="C219" s="58">
        <v>679</v>
      </c>
      <c r="D219" s="58"/>
      <c r="E219" s="94" t="s">
        <v>913</v>
      </c>
      <c r="F219" s="62">
        <v>0</v>
      </c>
      <c r="G219" s="62">
        <v>0</v>
      </c>
      <c r="H219" s="62">
        <v>0</v>
      </c>
      <c r="I219" s="62">
        <v>0</v>
      </c>
      <c r="J219" s="62" t="str">
        <f t="shared" si="6"/>
        <v> </v>
      </c>
      <c r="K219" s="63" t="str">
        <f t="shared" si="7"/>
        <v> </v>
      </c>
    </row>
    <row r="220" spans="1:11" ht="17.25" customHeight="1">
      <c r="A220" s="116"/>
      <c r="B220" s="76">
        <v>67</v>
      </c>
      <c r="C220" s="58"/>
      <c r="D220" s="58"/>
      <c r="E220" s="96" t="s">
        <v>914</v>
      </c>
      <c r="F220" s="70">
        <v>0</v>
      </c>
      <c r="G220" s="70">
        <v>0</v>
      </c>
      <c r="H220" s="70">
        <v>0</v>
      </c>
      <c r="I220" s="70">
        <v>0</v>
      </c>
      <c r="J220" s="70" t="str">
        <f t="shared" si="6"/>
        <v> </v>
      </c>
      <c r="K220" s="71" t="str">
        <f t="shared" si="7"/>
        <v> </v>
      </c>
    </row>
    <row r="221" spans="1:11" ht="18" customHeight="1">
      <c r="A221" s="116"/>
      <c r="B221" s="76"/>
      <c r="C221" s="58">
        <v>690</v>
      </c>
      <c r="D221" s="58"/>
      <c r="E221" s="94" t="s">
        <v>915</v>
      </c>
      <c r="F221" s="62">
        <v>0</v>
      </c>
      <c r="G221" s="62">
        <v>0</v>
      </c>
      <c r="H221" s="62">
        <v>0</v>
      </c>
      <c r="I221" s="62">
        <v>0</v>
      </c>
      <c r="J221" s="62" t="str">
        <f t="shared" si="6"/>
        <v> </v>
      </c>
      <c r="K221" s="63" t="str">
        <f t="shared" si="7"/>
        <v> </v>
      </c>
    </row>
    <row r="222" spans="1:11" s="56" customFormat="1" ht="16.5" customHeight="1" thickBot="1">
      <c r="A222" s="116"/>
      <c r="B222" s="76">
        <v>69</v>
      </c>
      <c r="C222" s="58"/>
      <c r="D222" s="72"/>
      <c r="E222" s="96" t="s">
        <v>915</v>
      </c>
      <c r="F222" s="70">
        <v>0</v>
      </c>
      <c r="G222" s="70">
        <v>0</v>
      </c>
      <c r="H222" s="70">
        <v>0</v>
      </c>
      <c r="I222" s="70">
        <v>0</v>
      </c>
      <c r="J222" s="70" t="str">
        <f t="shared" si="6"/>
        <v> </v>
      </c>
      <c r="K222" s="71" t="str">
        <f t="shared" si="7"/>
        <v> </v>
      </c>
    </row>
    <row r="223" spans="1:11" s="56" customFormat="1" ht="30" customHeight="1" thickBot="1">
      <c r="A223" s="80">
        <v>6</v>
      </c>
      <c r="B223" s="132"/>
      <c r="C223" s="98"/>
      <c r="D223" s="102"/>
      <c r="E223" s="99" t="s">
        <v>916</v>
      </c>
      <c r="F223" s="85">
        <v>1822864.62</v>
      </c>
      <c r="G223" s="85">
        <v>1693152</v>
      </c>
      <c r="H223" s="85">
        <v>2296973</v>
      </c>
      <c r="I223" s="85">
        <v>1150427.25</v>
      </c>
      <c r="J223" s="85">
        <f t="shared" si="6"/>
        <v>50.08449163311889</v>
      </c>
      <c r="K223" s="86">
        <f t="shared" si="7"/>
        <v>63.11095390067969</v>
      </c>
    </row>
    <row r="224" spans="1:11" ht="34.5" customHeight="1" thickBot="1">
      <c r="A224" s="80">
        <v>5.6</v>
      </c>
      <c r="B224" s="132"/>
      <c r="C224" s="98"/>
      <c r="D224" s="102"/>
      <c r="E224" s="99" t="s">
        <v>917</v>
      </c>
      <c r="F224" s="85">
        <v>8300418.690000002</v>
      </c>
      <c r="G224" s="85">
        <v>8844329</v>
      </c>
      <c r="H224" s="85">
        <v>9151844</v>
      </c>
      <c r="I224" s="85">
        <v>7940638.089999998</v>
      </c>
      <c r="J224" s="85">
        <f aca="true" t="shared" si="8" ref="J224:J249">IF(H224&gt;0,I224/H224*100," ")</f>
        <v>86.76544410066428</v>
      </c>
      <c r="K224" s="86">
        <f aca="true" t="shared" si="9" ref="K224:K249">IF(F224&gt;0,I224/F224*100," ")</f>
        <v>95.66551262729128</v>
      </c>
    </row>
    <row r="225" spans="1:11" ht="24.75" customHeight="1" thickBot="1">
      <c r="A225" s="134" t="s">
        <v>918</v>
      </c>
      <c r="B225" s="135"/>
      <c r="C225" s="136"/>
      <c r="D225" s="137"/>
      <c r="E225" s="138" t="s">
        <v>919</v>
      </c>
      <c r="F225" s="139">
        <v>-7790885.490000002</v>
      </c>
      <c r="G225" s="139">
        <v>-7198787</v>
      </c>
      <c r="H225" s="139">
        <v>-7807069</v>
      </c>
      <c r="I225" s="139">
        <v>-7496629.579999998</v>
      </c>
      <c r="J225" s="139" t="str">
        <f t="shared" si="8"/>
        <v> </v>
      </c>
      <c r="K225" s="140" t="str">
        <f t="shared" si="9"/>
        <v> </v>
      </c>
    </row>
    <row r="226" spans="1:11" ht="18.75" customHeight="1" thickBot="1">
      <c r="A226" s="8"/>
      <c r="B226" s="8"/>
      <c r="C226" s="8"/>
      <c r="D226" s="8"/>
      <c r="E226" s="141"/>
      <c r="F226" s="142"/>
      <c r="G226" s="142"/>
      <c r="H226" s="142"/>
      <c r="I226" s="142"/>
      <c r="J226" s="142" t="str">
        <f t="shared" si="8"/>
        <v> </v>
      </c>
      <c r="K226" s="143" t="str">
        <f t="shared" si="9"/>
        <v> </v>
      </c>
    </row>
    <row r="227" spans="1:11" ht="18.75" customHeight="1" thickBot="1">
      <c r="A227" s="100"/>
      <c r="B227" s="144" t="s">
        <v>920</v>
      </c>
      <c r="C227" s="133"/>
      <c r="D227" s="145"/>
      <c r="E227" s="146" t="s">
        <v>791</v>
      </c>
      <c r="F227" s="147">
        <v>8300418.6899999995</v>
      </c>
      <c r="G227" s="147">
        <v>8844329</v>
      </c>
      <c r="H227" s="147">
        <v>9151844</v>
      </c>
      <c r="I227" s="147">
        <v>7940638.089999999</v>
      </c>
      <c r="J227" s="147">
        <f t="shared" si="8"/>
        <v>86.7654441006643</v>
      </c>
      <c r="K227" s="148">
        <f t="shared" si="9"/>
        <v>95.66551262729132</v>
      </c>
    </row>
    <row r="228" spans="1:11" ht="12.75" customHeight="1" hidden="1">
      <c r="A228" s="8"/>
      <c r="B228" s="8"/>
      <c r="C228" s="8"/>
      <c r="D228" s="8"/>
      <c r="E228" s="141"/>
      <c r="F228" s="142"/>
      <c r="G228" s="142"/>
      <c r="H228" s="142"/>
      <c r="I228" s="142"/>
      <c r="J228" s="142" t="str">
        <f t="shared" si="8"/>
        <v> </v>
      </c>
      <c r="K228" s="149" t="str">
        <f t="shared" si="9"/>
        <v> </v>
      </c>
    </row>
    <row r="229" spans="1:11" ht="18.75" customHeight="1">
      <c r="A229" s="150"/>
      <c r="B229" s="151"/>
      <c r="C229" s="151"/>
      <c r="D229" s="152"/>
      <c r="E229" s="153" t="s">
        <v>921</v>
      </c>
      <c r="F229" s="154"/>
      <c r="G229" s="154"/>
      <c r="H229" s="154"/>
      <c r="I229" s="154"/>
      <c r="J229" s="154" t="str">
        <f t="shared" si="8"/>
        <v> </v>
      </c>
      <c r="K229" s="155" t="str">
        <f t="shared" si="9"/>
        <v> </v>
      </c>
    </row>
    <row r="230" spans="1:11" ht="18" customHeight="1">
      <c r="A230" s="116"/>
      <c r="B230" s="156"/>
      <c r="C230" s="58"/>
      <c r="D230" s="157">
        <v>8111</v>
      </c>
      <c r="E230" s="158" t="s">
        <v>922</v>
      </c>
      <c r="F230" s="62">
        <v>0</v>
      </c>
      <c r="G230" s="62">
        <v>0</v>
      </c>
      <c r="H230" s="62">
        <v>0</v>
      </c>
      <c r="I230" s="62">
        <v>0</v>
      </c>
      <c r="J230" s="62" t="str">
        <f t="shared" si="8"/>
        <v> </v>
      </c>
      <c r="K230" s="63" t="str">
        <f t="shared" si="9"/>
        <v> </v>
      </c>
    </row>
    <row r="231" spans="1:11" ht="18" customHeight="1">
      <c r="A231" s="116"/>
      <c r="B231" s="156"/>
      <c r="C231" s="58"/>
      <c r="D231" s="157">
        <v>8112</v>
      </c>
      <c r="E231" s="158" t="s">
        <v>923</v>
      </c>
      <c r="F231" s="62">
        <v>0</v>
      </c>
      <c r="G231" s="62">
        <v>0</v>
      </c>
      <c r="H231" s="62">
        <v>0</v>
      </c>
      <c r="I231" s="62">
        <v>0</v>
      </c>
      <c r="J231" s="62" t="str">
        <f t="shared" si="8"/>
        <v> </v>
      </c>
      <c r="K231" s="63" t="str">
        <f t="shared" si="9"/>
        <v> </v>
      </c>
    </row>
    <row r="232" spans="1:11" ht="27" customHeight="1">
      <c r="A232" s="116"/>
      <c r="B232" s="156"/>
      <c r="C232" s="58"/>
      <c r="D232" s="157">
        <v>8115</v>
      </c>
      <c r="E232" s="158" t="s">
        <v>924</v>
      </c>
      <c r="F232" s="62">
        <v>0</v>
      </c>
      <c r="G232" s="62">
        <v>0</v>
      </c>
      <c r="H232" s="62">
        <v>0</v>
      </c>
      <c r="I232" s="62">
        <v>0</v>
      </c>
      <c r="J232" s="62" t="str">
        <f t="shared" si="8"/>
        <v> </v>
      </c>
      <c r="K232" s="63" t="str">
        <f t="shared" si="9"/>
        <v> </v>
      </c>
    </row>
    <row r="233" spans="1:11" ht="18" customHeight="1">
      <c r="A233" s="159"/>
      <c r="B233" s="160"/>
      <c r="C233" s="58">
        <v>811</v>
      </c>
      <c r="D233" s="161"/>
      <c r="E233" s="162" t="s">
        <v>925</v>
      </c>
      <c r="F233" s="62">
        <v>0</v>
      </c>
      <c r="G233" s="62">
        <v>0</v>
      </c>
      <c r="H233" s="62">
        <v>0</v>
      </c>
      <c r="I233" s="62">
        <v>0</v>
      </c>
      <c r="J233" s="62" t="str">
        <f t="shared" si="8"/>
        <v> </v>
      </c>
      <c r="K233" s="63" t="str">
        <f t="shared" si="9"/>
        <v> </v>
      </c>
    </row>
    <row r="234" spans="1:11" ht="18" customHeight="1">
      <c r="A234" s="159"/>
      <c r="B234" s="160"/>
      <c r="C234" s="58"/>
      <c r="D234" s="161">
        <v>8121</v>
      </c>
      <c r="E234" s="162" t="s">
        <v>926</v>
      </c>
      <c r="F234" s="62">
        <v>0</v>
      </c>
      <c r="G234" s="62">
        <v>0</v>
      </c>
      <c r="H234" s="62">
        <v>0</v>
      </c>
      <c r="I234" s="62">
        <v>0</v>
      </c>
      <c r="J234" s="62" t="str">
        <f t="shared" si="8"/>
        <v> </v>
      </c>
      <c r="K234" s="63" t="str">
        <f t="shared" si="9"/>
        <v> </v>
      </c>
    </row>
    <row r="235" spans="1:11" ht="18" customHeight="1">
      <c r="A235" s="159"/>
      <c r="B235" s="160"/>
      <c r="C235" s="58"/>
      <c r="D235" s="161">
        <v>8122</v>
      </c>
      <c r="E235" s="162" t="s">
        <v>927</v>
      </c>
      <c r="F235" s="62">
        <v>0</v>
      </c>
      <c r="G235" s="62">
        <v>0</v>
      </c>
      <c r="H235" s="62">
        <v>0</v>
      </c>
      <c r="I235" s="62">
        <v>0</v>
      </c>
      <c r="J235" s="62" t="str">
        <f t="shared" si="8"/>
        <v> </v>
      </c>
      <c r="K235" s="63" t="str">
        <f t="shared" si="9"/>
        <v> </v>
      </c>
    </row>
    <row r="236" spans="1:11" s="56" customFormat="1" ht="18" customHeight="1">
      <c r="A236" s="159"/>
      <c r="B236" s="160"/>
      <c r="C236" s="58">
        <v>812</v>
      </c>
      <c r="D236" s="161"/>
      <c r="E236" s="162" t="s">
        <v>928</v>
      </c>
      <c r="F236" s="62">
        <v>0</v>
      </c>
      <c r="G236" s="62">
        <v>0</v>
      </c>
      <c r="H236" s="62">
        <v>0</v>
      </c>
      <c r="I236" s="62">
        <v>0</v>
      </c>
      <c r="J236" s="62" t="str">
        <f t="shared" si="8"/>
        <v> </v>
      </c>
      <c r="K236" s="63" t="str">
        <f t="shared" si="9"/>
        <v> </v>
      </c>
    </row>
    <row r="237" spans="1:11" s="56" customFormat="1" ht="18" customHeight="1">
      <c r="A237" s="159"/>
      <c r="B237" s="160">
        <v>81</v>
      </c>
      <c r="C237" s="58"/>
      <c r="D237" s="161"/>
      <c r="E237" s="127" t="s">
        <v>929</v>
      </c>
      <c r="F237" s="62">
        <v>0</v>
      </c>
      <c r="G237" s="62">
        <v>0</v>
      </c>
      <c r="H237" s="62">
        <v>0</v>
      </c>
      <c r="I237" s="62">
        <v>0</v>
      </c>
      <c r="J237" s="62" t="str">
        <f t="shared" si="8"/>
        <v> </v>
      </c>
      <c r="K237" s="63" t="str">
        <f t="shared" si="9"/>
        <v> </v>
      </c>
    </row>
    <row r="238" spans="1:11" s="56" customFormat="1" ht="19.5" customHeight="1">
      <c r="A238" s="159"/>
      <c r="B238" s="160"/>
      <c r="C238" s="58">
        <v>821</v>
      </c>
      <c r="D238" s="161"/>
      <c r="E238" s="162" t="s">
        <v>925</v>
      </c>
      <c r="F238" s="62">
        <v>0</v>
      </c>
      <c r="G238" s="62">
        <v>0</v>
      </c>
      <c r="H238" s="62">
        <v>0</v>
      </c>
      <c r="I238" s="62">
        <v>0</v>
      </c>
      <c r="J238" s="62" t="str">
        <f t="shared" si="8"/>
        <v> </v>
      </c>
      <c r="K238" s="63" t="str">
        <f t="shared" si="9"/>
        <v> </v>
      </c>
    </row>
    <row r="239" spans="1:11" s="56" customFormat="1" ht="19.5" customHeight="1">
      <c r="A239" s="159"/>
      <c r="B239" s="160"/>
      <c r="C239" s="58"/>
      <c r="D239" s="161">
        <v>8221</v>
      </c>
      <c r="E239" s="162" t="s">
        <v>926</v>
      </c>
      <c r="F239" s="62">
        <v>0</v>
      </c>
      <c r="G239" s="62">
        <v>0</v>
      </c>
      <c r="H239" s="62">
        <v>0</v>
      </c>
      <c r="I239" s="62">
        <v>0</v>
      </c>
      <c r="J239" s="62" t="str">
        <f t="shared" si="8"/>
        <v> </v>
      </c>
      <c r="K239" s="63" t="str">
        <f t="shared" si="9"/>
        <v> </v>
      </c>
    </row>
    <row r="240" spans="1:11" s="56" customFormat="1" ht="18" customHeight="1">
      <c r="A240" s="159"/>
      <c r="B240" s="160"/>
      <c r="C240" s="58"/>
      <c r="D240" s="161">
        <v>8223</v>
      </c>
      <c r="E240" s="162" t="s">
        <v>930</v>
      </c>
      <c r="F240" s="62">
        <v>0</v>
      </c>
      <c r="G240" s="62">
        <v>0</v>
      </c>
      <c r="H240" s="62">
        <v>0</v>
      </c>
      <c r="I240" s="62">
        <v>0</v>
      </c>
      <c r="J240" s="62" t="str">
        <f t="shared" si="8"/>
        <v> </v>
      </c>
      <c r="K240" s="63" t="str">
        <f t="shared" si="9"/>
        <v> </v>
      </c>
    </row>
    <row r="241" spans="1:11" s="56" customFormat="1" ht="27" customHeight="1">
      <c r="A241" s="159"/>
      <c r="B241" s="160"/>
      <c r="C241" s="58"/>
      <c r="D241" s="161">
        <v>8224</v>
      </c>
      <c r="E241" s="162" t="s">
        <v>931</v>
      </c>
      <c r="F241" s="62">
        <v>0</v>
      </c>
      <c r="G241" s="62">
        <v>0</v>
      </c>
      <c r="H241" s="62">
        <v>0</v>
      </c>
      <c r="I241" s="62">
        <v>0</v>
      </c>
      <c r="J241" s="62" t="str">
        <f t="shared" si="8"/>
        <v> </v>
      </c>
      <c r="K241" s="63" t="str">
        <f t="shared" si="9"/>
        <v> </v>
      </c>
    </row>
    <row r="242" spans="1:11" ht="18" customHeight="1">
      <c r="A242" s="159"/>
      <c r="B242" s="160"/>
      <c r="C242" s="58">
        <v>822</v>
      </c>
      <c r="D242" s="161"/>
      <c r="E242" s="162" t="s">
        <v>932</v>
      </c>
      <c r="F242" s="62">
        <v>0</v>
      </c>
      <c r="G242" s="62">
        <v>0</v>
      </c>
      <c r="H242" s="62">
        <v>0</v>
      </c>
      <c r="I242" s="62">
        <v>0</v>
      </c>
      <c r="J242" s="62" t="str">
        <f t="shared" si="8"/>
        <v> </v>
      </c>
      <c r="K242" s="63" t="str">
        <f t="shared" si="9"/>
        <v> </v>
      </c>
    </row>
    <row r="243" spans="1:11" ht="18" customHeight="1">
      <c r="A243" s="159"/>
      <c r="B243" s="160">
        <v>82</v>
      </c>
      <c r="C243" s="58"/>
      <c r="D243" s="161"/>
      <c r="E243" s="127" t="s">
        <v>933</v>
      </c>
      <c r="F243" s="62">
        <v>0</v>
      </c>
      <c r="G243" s="62">
        <v>0</v>
      </c>
      <c r="H243" s="62">
        <v>0</v>
      </c>
      <c r="I243" s="62">
        <v>0</v>
      </c>
      <c r="J243" s="62" t="str">
        <f t="shared" si="8"/>
        <v> </v>
      </c>
      <c r="K243" s="63" t="str">
        <f t="shared" si="9"/>
        <v> </v>
      </c>
    </row>
    <row r="244" spans="1:11" ht="19.5" customHeight="1">
      <c r="A244" s="163"/>
      <c r="B244" s="164"/>
      <c r="C244" s="58">
        <v>890</v>
      </c>
      <c r="D244" s="165"/>
      <c r="E244" s="166" t="s">
        <v>934</v>
      </c>
      <c r="F244" s="62">
        <v>0</v>
      </c>
      <c r="G244" s="62">
        <v>0</v>
      </c>
      <c r="H244" s="62">
        <v>0</v>
      </c>
      <c r="I244" s="62">
        <v>0</v>
      </c>
      <c r="J244" s="62" t="str">
        <f t="shared" si="8"/>
        <v> </v>
      </c>
      <c r="K244" s="63" t="str">
        <f t="shared" si="9"/>
        <v> </v>
      </c>
    </row>
    <row r="245" spans="1:11" ht="18" customHeight="1" thickBot="1">
      <c r="A245" s="167"/>
      <c r="B245" s="168">
        <v>89</v>
      </c>
      <c r="C245" s="169"/>
      <c r="D245" s="170"/>
      <c r="E245" s="171" t="s">
        <v>934</v>
      </c>
      <c r="F245" s="62">
        <v>0</v>
      </c>
      <c r="G245" s="62">
        <v>0</v>
      </c>
      <c r="H245" s="62">
        <v>0</v>
      </c>
      <c r="I245" s="62">
        <v>0</v>
      </c>
      <c r="J245" s="62" t="str">
        <f t="shared" si="8"/>
        <v> </v>
      </c>
      <c r="K245" s="63" t="str">
        <f t="shared" si="9"/>
        <v> </v>
      </c>
    </row>
    <row r="246" spans="1:11" ht="30" customHeight="1" thickBot="1">
      <c r="A246" s="172">
        <v>8</v>
      </c>
      <c r="B246" s="173"/>
      <c r="C246" s="174"/>
      <c r="D246" s="175"/>
      <c r="E246" s="176" t="s">
        <v>935</v>
      </c>
      <c r="F246" s="85">
        <v>0</v>
      </c>
      <c r="G246" s="85">
        <v>0</v>
      </c>
      <c r="H246" s="85">
        <v>0</v>
      </c>
      <c r="I246" s="85">
        <v>0</v>
      </c>
      <c r="J246" s="85" t="str">
        <f t="shared" si="8"/>
        <v> </v>
      </c>
      <c r="K246" s="86" t="str">
        <f t="shared" si="9"/>
        <v> </v>
      </c>
    </row>
    <row r="247" spans="1:11" ht="10.5" customHeight="1" thickBot="1">
      <c r="A247" s="8"/>
      <c r="B247" s="8"/>
      <c r="C247" s="8"/>
      <c r="D247" s="8"/>
      <c r="E247" s="141"/>
      <c r="F247" s="142"/>
      <c r="G247" s="142"/>
      <c r="H247" s="142"/>
      <c r="I247" s="142"/>
      <c r="J247" s="142" t="str">
        <f t="shared" si="8"/>
        <v> </v>
      </c>
      <c r="K247" s="143" t="str">
        <f t="shared" si="9"/>
        <v> </v>
      </c>
    </row>
    <row r="248" spans="1:11" ht="24.75" customHeight="1" thickBot="1">
      <c r="A248" s="100" t="s">
        <v>936</v>
      </c>
      <c r="B248" s="133"/>
      <c r="C248" s="133"/>
      <c r="D248" s="145"/>
      <c r="E248" s="177" t="s">
        <v>937</v>
      </c>
      <c r="F248" s="147">
        <v>-7790885.490000002</v>
      </c>
      <c r="G248" s="147">
        <v>-7198787</v>
      </c>
      <c r="H248" s="147">
        <v>-7807069</v>
      </c>
      <c r="I248" s="147">
        <v>-7496629.579999998</v>
      </c>
      <c r="J248" s="147" t="str">
        <f t="shared" si="8"/>
        <v> </v>
      </c>
      <c r="K248" s="148" t="str">
        <f t="shared" si="9"/>
        <v> </v>
      </c>
    </row>
    <row r="249" spans="1:11" ht="10.5" customHeight="1">
      <c r="A249" s="8"/>
      <c r="B249" s="8"/>
      <c r="C249" s="8"/>
      <c r="D249" s="8"/>
      <c r="E249" s="141"/>
      <c r="F249" s="142"/>
      <c r="G249" s="142"/>
      <c r="H249" s="142"/>
      <c r="I249" s="142"/>
      <c r="J249" s="142" t="str">
        <f t="shared" si="8"/>
        <v> </v>
      </c>
      <c r="K249" s="149" t="str">
        <f t="shared" si="9"/>
        <v> </v>
      </c>
    </row>
    <row r="250" spans="1:5" ht="12.75">
      <c r="A250" s="2"/>
      <c r="B250" s="2"/>
      <c r="C250" s="2"/>
      <c r="D250" s="2"/>
      <c r="E250" s="178" t="s">
        <v>938</v>
      </c>
    </row>
    <row r="251" spans="1:5" ht="12.75">
      <c r="A251" s="2" t="s">
        <v>939</v>
      </c>
      <c r="B251" s="2"/>
      <c r="C251" s="2"/>
      <c r="D251" s="2"/>
      <c r="E251" s="178" t="s">
        <v>940</v>
      </c>
    </row>
    <row r="252" spans="1:5" ht="12.75">
      <c r="A252" s="2"/>
      <c r="B252" s="179"/>
      <c r="C252" s="179"/>
      <c r="D252" s="179"/>
      <c r="E252" s="180" t="s">
        <v>941</v>
      </c>
    </row>
    <row r="253" spans="1:5" ht="12.75">
      <c r="A253" s="2" t="s">
        <v>942</v>
      </c>
      <c r="B253" s="179"/>
      <c r="C253" s="179"/>
      <c r="D253" s="179"/>
      <c r="E253" s="181" t="s">
        <v>943</v>
      </c>
    </row>
    <row r="254" spans="1:5" ht="12.75">
      <c r="A254" s="2" t="s">
        <v>944</v>
      </c>
      <c r="B254" s="2"/>
      <c r="C254" s="2"/>
      <c r="D254" s="2"/>
      <c r="E254" s="182" t="s">
        <v>945</v>
      </c>
    </row>
    <row r="255" spans="1:5" ht="12.75">
      <c r="A255" s="2" t="s">
        <v>946</v>
      </c>
      <c r="B255" s="2"/>
      <c r="C255" s="2"/>
      <c r="D255" s="2"/>
      <c r="E255" s="178" t="s">
        <v>947</v>
      </c>
    </row>
    <row r="256" spans="1:4" ht="12.75">
      <c r="A256" s="2" t="s">
        <v>948</v>
      </c>
      <c r="B256" s="2"/>
      <c r="C256" s="2"/>
      <c r="D256" s="2"/>
    </row>
    <row r="257" spans="1:4" ht="12.75">
      <c r="A257" s="2" t="s">
        <v>949</v>
      </c>
      <c r="B257" s="2"/>
      <c r="C257" s="2"/>
      <c r="D257" s="2"/>
    </row>
    <row r="258" spans="1:4" ht="12.75">
      <c r="A258" s="2"/>
      <c r="B258" s="2"/>
      <c r="C258" s="2"/>
      <c r="D258" s="2"/>
    </row>
    <row r="259" spans="1:8" ht="12.75">
      <c r="A259" s="2"/>
      <c r="B259" s="2"/>
      <c r="C259" s="2"/>
      <c r="D259" s="2"/>
      <c r="H259" s="11" t="s">
        <v>684</v>
      </c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5" ht="12.75">
      <c r="A267" s="2"/>
      <c r="B267" s="2"/>
      <c r="C267" s="2"/>
      <c r="D267" s="2"/>
      <c r="E267" s="178"/>
    </row>
  </sheetData>
  <printOptions horizontalCentered="1"/>
  <pageMargins left="0.984251968503937" right="0.3937007874015748" top="0.3937007874015748" bottom="0.3937007874015748" header="0.1968503937007874" footer="0.1968503937007874"/>
  <pageSetup fitToHeight="4" horizontalDpi="600" verticalDpi="600" orientation="portrait" paperSize="9" scale="69" r:id="rId1"/>
  <headerFooter alignWithMargins="0">
    <oddHeader>&amp;RTabulka č. 1
Strana &amp;P</oddHeader>
  </headerFooter>
  <rowBreaks count="5" manualBreakCount="5">
    <brk id="43" min="4" max="10" man="1"/>
    <brk id="96" min="4" max="10" man="1"/>
    <brk id="139" min="4" max="10" man="1"/>
    <brk id="182" min="4" max="10" man="1"/>
    <brk id="228" min="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7109375" style="202" customWidth="1"/>
    <col min="2" max="2" width="38.28125" style="0" customWidth="1"/>
    <col min="3" max="3" width="5.7109375" style="330" customWidth="1"/>
    <col min="4" max="4" width="12.7109375" style="326" customWidth="1"/>
    <col min="5" max="6" width="15.7109375" style="327" customWidth="1"/>
    <col min="7" max="7" width="9.7109375" style="327" customWidth="1"/>
    <col min="8" max="16384" width="9.140625" style="202" customWidth="1"/>
  </cols>
  <sheetData>
    <row r="1" spans="1:7" ht="12.75">
      <c r="A1" s="186"/>
      <c r="B1" s="186"/>
      <c r="C1" s="187"/>
      <c r="D1" s="187"/>
      <c r="E1" s="187"/>
      <c r="F1" s="1687"/>
      <c r="G1" s="1688"/>
    </row>
    <row r="2" spans="1:7" ht="12.75">
      <c r="A2" s="186"/>
      <c r="B2" s="186"/>
      <c r="C2" s="187"/>
      <c r="D2" s="187"/>
      <c r="E2" s="187"/>
      <c r="F2" s="186"/>
      <c r="G2" s="188"/>
    </row>
    <row r="3" spans="1:7" ht="24.75" customHeight="1">
      <c r="A3" s="189" t="s">
        <v>950</v>
      </c>
      <c r="B3" s="190"/>
      <c r="C3" s="191"/>
      <c r="D3" s="191"/>
      <c r="E3" s="191"/>
      <c r="F3" s="190"/>
      <c r="G3" s="192"/>
    </row>
    <row r="4" spans="1:7" ht="4.5" customHeight="1">
      <c r="A4" s="1689"/>
      <c r="B4" s="1689"/>
      <c r="C4" s="1689"/>
      <c r="D4" s="1689"/>
      <c r="E4" s="1689"/>
      <c r="F4" s="1689"/>
      <c r="G4" s="192"/>
    </row>
    <row r="5" spans="1:7" ht="18">
      <c r="A5" s="193" t="s">
        <v>666</v>
      </c>
      <c r="B5" s="194"/>
      <c r="C5" s="195"/>
      <c r="D5" s="195"/>
      <c r="E5" s="195"/>
      <c r="F5" s="196"/>
      <c r="G5" s="197"/>
    </row>
    <row r="6" spans="1:7" ht="19.5" customHeight="1" thickBot="1">
      <c r="A6" s="198" t="s">
        <v>101</v>
      </c>
      <c r="B6" s="194"/>
      <c r="C6" s="15"/>
      <c r="D6" s="199"/>
      <c r="E6" s="200"/>
      <c r="F6" s="200"/>
      <c r="G6" s="201" t="s">
        <v>668</v>
      </c>
    </row>
    <row r="7" spans="1:7" ht="27.75" customHeight="1">
      <c r="A7" s="203" t="s">
        <v>684</v>
      </c>
      <c r="B7" s="204" t="s">
        <v>951</v>
      </c>
      <c r="C7" s="205" t="s">
        <v>952</v>
      </c>
      <c r="D7" s="206" t="s">
        <v>953</v>
      </c>
      <c r="E7" s="207" t="s">
        <v>954</v>
      </c>
      <c r="F7" s="208" t="s">
        <v>955</v>
      </c>
      <c r="G7" s="209" t="s">
        <v>956</v>
      </c>
    </row>
    <row r="8" spans="1:7" ht="15" customHeight="1" thickBot="1">
      <c r="A8" s="210"/>
      <c r="B8" s="211"/>
      <c r="C8" s="212"/>
      <c r="D8" s="213">
        <v>1</v>
      </c>
      <c r="E8" s="213">
        <v>2</v>
      </c>
      <c r="F8" s="214">
        <v>3</v>
      </c>
      <c r="G8" s="215" t="s">
        <v>957</v>
      </c>
    </row>
    <row r="9" spans="1:7" ht="24.75" customHeight="1">
      <c r="A9" s="216" t="s">
        <v>958</v>
      </c>
      <c r="B9" s="217"/>
      <c r="C9" s="218"/>
      <c r="D9" s="219"/>
      <c r="E9" s="220"/>
      <c r="F9" s="220"/>
      <c r="G9" s="221"/>
    </row>
    <row r="10" spans="1:7" ht="21" customHeight="1">
      <c r="A10" s="222"/>
      <c r="B10" s="223" t="s">
        <v>959</v>
      </c>
      <c r="C10" s="224" t="s">
        <v>960</v>
      </c>
      <c r="D10" s="225">
        <v>1645542</v>
      </c>
      <c r="E10" s="226">
        <v>1344775</v>
      </c>
      <c r="F10" s="226">
        <v>444008.51</v>
      </c>
      <c r="G10" s="227">
        <v>33.02</v>
      </c>
    </row>
    <row r="11" spans="1:7" ht="21" customHeight="1">
      <c r="A11" s="228"/>
      <c r="B11" s="229" t="s">
        <v>961</v>
      </c>
      <c r="C11" s="230" t="s">
        <v>962</v>
      </c>
      <c r="D11" s="231">
        <v>8844329</v>
      </c>
      <c r="E11" s="232">
        <v>9151844</v>
      </c>
      <c r="F11" s="232">
        <v>7940638.09</v>
      </c>
      <c r="G11" s="233">
        <v>86.77</v>
      </c>
    </row>
    <row r="12" spans="1:7" ht="24.75" customHeight="1">
      <c r="A12" s="234" t="s">
        <v>963</v>
      </c>
      <c r="B12" s="235"/>
      <c r="C12" s="236"/>
      <c r="D12" s="237"/>
      <c r="E12" s="238"/>
      <c r="F12" s="238"/>
      <c r="G12" s="233"/>
    </row>
    <row r="13" spans="1:7" ht="30" customHeight="1">
      <c r="A13" s="239"/>
      <c r="B13" s="240" t="s">
        <v>964</v>
      </c>
      <c r="C13" s="241" t="s">
        <v>965</v>
      </c>
      <c r="D13" s="242">
        <v>1645542</v>
      </c>
      <c r="E13" s="243">
        <v>1344775</v>
      </c>
      <c r="F13" s="243">
        <v>444008.53</v>
      </c>
      <c r="G13" s="244">
        <v>33.02</v>
      </c>
    </row>
    <row r="14" spans="1:7" ht="40.5" customHeight="1">
      <c r="A14" s="239"/>
      <c r="B14" s="245" t="s">
        <v>966</v>
      </c>
      <c r="C14" s="246" t="s">
        <v>967</v>
      </c>
      <c r="D14" s="242"/>
      <c r="E14" s="247">
        <v>620</v>
      </c>
      <c r="F14" s="247">
        <v>10771.83</v>
      </c>
      <c r="G14" s="248">
        <v>1737.39</v>
      </c>
    </row>
    <row r="15" spans="1:7" ht="27.75" customHeight="1">
      <c r="A15" s="239"/>
      <c r="B15" s="245" t="s">
        <v>968</v>
      </c>
      <c r="C15" s="246" t="s">
        <v>969</v>
      </c>
      <c r="D15" s="242">
        <v>783887</v>
      </c>
      <c r="E15" s="247">
        <v>482500</v>
      </c>
      <c r="F15" s="247"/>
      <c r="G15" s="248"/>
    </row>
    <row r="16" spans="1:7" ht="27.75" customHeight="1">
      <c r="A16" s="239"/>
      <c r="B16" s="245" t="s">
        <v>970</v>
      </c>
      <c r="C16" s="246" t="s">
        <v>971</v>
      </c>
      <c r="D16" s="242">
        <v>78331</v>
      </c>
      <c r="E16" s="247">
        <v>78331</v>
      </c>
      <c r="F16" s="247">
        <v>51456.78</v>
      </c>
      <c r="G16" s="248">
        <v>65.69</v>
      </c>
    </row>
    <row r="17" spans="1:7" ht="27.75" customHeight="1">
      <c r="A17" s="249"/>
      <c r="B17" s="250" t="s">
        <v>972</v>
      </c>
      <c r="C17" s="251" t="s">
        <v>973</v>
      </c>
      <c r="D17" s="252">
        <v>783324</v>
      </c>
      <c r="E17" s="253">
        <v>783324</v>
      </c>
      <c r="F17" s="253">
        <v>381779.92</v>
      </c>
      <c r="G17" s="254">
        <v>48.74</v>
      </c>
    </row>
    <row r="18" spans="1:7" ht="24.75" customHeight="1">
      <c r="A18" s="234" t="s">
        <v>974</v>
      </c>
      <c r="B18" s="235"/>
      <c r="C18" s="236"/>
      <c r="D18" s="237"/>
      <c r="E18" s="238"/>
      <c r="F18" s="238"/>
      <c r="G18" s="233"/>
    </row>
    <row r="19" spans="1:7" s="11" customFormat="1" ht="19.5" customHeight="1">
      <c r="A19" s="35"/>
      <c r="B19" s="255" t="s">
        <v>975</v>
      </c>
      <c r="C19" s="256" t="s">
        <v>976</v>
      </c>
      <c r="D19" s="257">
        <v>91431</v>
      </c>
      <c r="E19" s="258">
        <v>91385</v>
      </c>
      <c r="F19" s="258">
        <v>91035.08</v>
      </c>
      <c r="G19" s="259">
        <v>99.62</v>
      </c>
    </row>
    <row r="20" spans="1:7" s="11" customFormat="1" ht="18" customHeight="1">
      <c r="A20" s="35"/>
      <c r="B20" s="260" t="s">
        <v>977</v>
      </c>
      <c r="C20" s="261" t="s">
        <v>978</v>
      </c>
      <c r="D20" s="242">
        <v>1317910</v>
      </c>
      <c r="E20" s="262">
        <v>1595938</v>
      </c>
      <c r="F20" s="262">
        <v>1598693.21</v>
      </c>
      <c r="G20" s="263">
        <v>100.17</v>
      </c>
    </row>
    <row r="21" spans="1:7" s="11" customFormat="1" ht="27.75" customHeight="1">
      <c r="A21" s="35"/>
      <c r="B21" s="264" t="s">
        <v>979</v>
      </c>
      <c r="C21" s="261" t="s">
        <v>980</v>
      </c>
      <c r="D21" s="242">
        <v>1191000</v>
      </c>
      <c r="E21" s="262">
        <v>1245000</v>
      </c>
      <c r="F21" s="262">
        <v>1245000</v>
      </c>
      <c r="G21" s="263">
        <v>100</v>
      </c>
    </row>
    <row r="22" spans="1:7" s="11" customFormat="1" ht="18" customHeight="1">
      <c r="A22" s="35"/>
      <c r="B22" s="264" t="s">
        <v>981</v>
      </c>
      <c r="C22" s="261" t="s">
        <v>982</v>
      </c>
      <c r="D22" s="242">
        <v>83000</v>
      </c>
      <c r="E22" s="262">
        <v>83000</v>
      </c>
      <c r="F22" s="262">
        <v>83000</v>
      </c>
      <c r="G22" s="263">
        <v>100</v>
      </c>
    </row>
    <row r="23" spans="1:7" s="11" customFormat="1" ht="18" customHeight="1">
      <c r="A23" s="35"/>
      <c r="B23" s="264" t="s">
        <v>983</v>
      </c>
      <c r="C23" s="261" t="s">
        <v>984</v>
      </c>
      <c r="D23" s="242">
        <v>23740</v>
      </c>
      <c r="E23" s="262">
        <v>23740</v>
      </c>
      <c r="F23" s="262">
        <v>23740</v>
      </c>
      <c r="G23" s="263">
        <v>100</v>
      </c>
    </row>
    <row r="24" spans="1:7" s="11" customFormat="1" ht="27.75" customHeight="1">
      <c r="A24" s="35"/>
      <c r="B24" s="264" t="s">
        <v>985</v>
      </c>
      <c r="C24" s="261" t="s">
        <v>986</v>
      </c>
      <c r="D24" s="242">
        <v>20170</v>
      </c>
      <c r="E24" s="262">
        <v>244198</v>
      </c>
      <c r="F24" s="262">
        <v>229183.74</v>
      </c>
      <c r="G24" s="263">
        <v>93.85</v>
      </c>
    </row>
    <row r="25" spans="1:7" s="11" customFormat="1" ht="27.75" customHeight="1">
      <c r="A25" s="35"/>
      <c r="B25" s="264" t="s">
        <v>987</v>
      </c>
      <c r="C25" s="261" t="s">
        <v>988</v>
      </c>
      <c r="D25" s="242"/>
      <c r="E25" s="262"/>
      <c r="F25" s="262">
        <v>17769.47</v>
      </c>
      <c r="G25" s="263"/>
    </row>
    <row r="26" spans="1:7" s="11" customFormat="1" ht="27.75" customHeight="1">
      <c r="A26" s="35"/>
      <c r="B26" s="260" t="s">
        <v>989</v>
      </c>
      <c r="C26" s="261" t="s">
        <v>990</v>
      </c>
      <c r="D26" s="242">
        <v>697624</v>
      </c>
      <c r="E26" s="262">
        <v>361611</v>
      </c>
      <c r="F26" s="262">
        <v>300042.78</v>
      </c>
      <c r="G26" s="263">
        <v>82.97</v>
      </c>
    </row>
    <row r="27" spans="1:7" s="11" customFormat="1" ht="27.75" customHeight="1">
      <c r="A27" s="35"/>
      <c r="B27" s="264" t="s">
        <v>991</v>
      </c>
      <c r="C27" s="261" t="s">
        <v>992</v>
      </c>
      <c r="D27" s="242">
        <v>218546</v>
      </c>
      <c r="E27" s="262">
        <v>235862</v>
      </c>
      <c r="F27" s="262">
        <v>233417.91</v>
      </c>
      <c r="G27" s="263">
        <v>98.96</v>
      </c>
    </row>
    <row r="28" spans="1:7" s="11" customFormat="1" ht="40.5" customHeight="1">
      <c r="A28" s="35"/>
      <c r="B28" s="264" t="s">
        <v>993</v>
      </c>
      <c r="C28" s="261" t="s">
        <v>994</v>
      </c>
      <c r="D28" s="242">
        <v>45805</v>
      </c>
      <c r="E28" s="262">
        <v>50226</v>
      </c>
      <c r="F28" s="262">
        <v>49174.91</v>
      </c>
      <c r="G28" s="263">
        <v>97.91</v>
      </c>
    </row>
    <row r="29" spans="1:7" s="11" customFormat="1" ht="27.75" customHeight="1">
      <c r="A29" s="35"/>
      <c r="B29" s="264" t="s">
        <v>995</v>
      </c>
      <c r="C29" s="261" t="s">
        <v>996</v>
      </c>
      <c r="D29" s="242">
        <v>11053</v>
      </c>
      <c r="E29" s="262">
        <v>11053</v>
      </c>
      <c r="F29" s="262">
        <v>8041.07</v>
      </c>
      <c r="G29" s="263">
        <v>72.75</v>
      </c>
    </row>
    <row r="30" spans="1:7" s="11" customFormat="1" ht="68.25" customHeight="1">
      <c r="A30" s="35"/>
      <c r="B30" s="265" t="s">
        <v>997</v>
      </c>
      <c r="C30" s="261" t="s">
        <v>998</v>
      </c>
      <c r="D30" s="242">
        <v>422220</v>
      </c>
      <c r="E30" s="262">
        <v>64470</v>
      </c>
      <c r="F30" s="262">
        <v>9408.89</v>
      </c>
      <c r="G30" s="263">
        <v>14.59</v>
      </c>
    </row>
    <row r="31" spans="1:7" s="11" customFormat="1" ht="19.5" customHeight="1">
      <c r="A31" s="266"/>
      <c r="B31" s="267" t="s">
        <v>999</v>
      </c>
      <c r="C31" s="268" t="s">
        <v>1000</v>
      </c>
      <c r="D31" s="269"/>
      <c r="E31" s="232"/>
      <c r="F31" s="232"/>
      <c r="G31" s="270"/>
    </row>
    <row r="32" spans="1:7" s="11" customFormat="1" ht="30" customHeight="1">
      <c r="A32" s="35"/>
      <c r="B32" s="271" t="s">
        <v>1001</v>
      </c>
      <c r="C32" s="272" t="s">
        <v>1002</v>
      </c>
      <c r="D32" s="273">
        <v>4787026</v>
      </c>
      <c r="E32" s="274">
        <v>5015622</v>
      </c>
      <c r="F32" s="274">
        <v>3793726.14</v>
      </c>
      <c r="G32" s="275">
        <v>75.64</v>
      </c>
    </row>
    <row r="33" spans="1:7" s="11" customFormat="1" ht="27.75" customHeight="1">
      <c r="A33" s="35"/>
      <c r="B33" s="264" t="s">
        <v>0</v>
      </c>
      <c r="C33" s="261" t="s">
        <v>1</v>
      </c>
      <c r="D33" s="242">
        <v>2990413</v>
      </c>
      <c r="E33" s="262">
        <v>3047504</v>
      </c>
      <c r="F33" s="262">
        <v>2994130.64</v>
      </c>
      <c r="G33" s="263">
        <v>98.25</v>
      </c>
    </row>
    <row r="34" spans="1:7" s="11" customFormat="1" ht="40.5" customHeight="1">
      <c r="A34" s="35"/>
      <c r="B34" s="264" t="s">
        <v>2</v>
      </c>
      <c r="C34" s="272" t="s">
        <v>3</v>
      </c>
      <c r="D34" s="242">
        <v>988715</v>
      </c>
      <c r="E34" s="262">
        <v>1159558</v>
      </c>
      <c r="F34" s="262">
        <v>639993.35</v>
      </c>
      <c r="G34" s="263">
        <v>55.19</v>
      </c>
    </row>
    <row r="35" spans="1:7" s="11" customFormat="1" ht="27.75" customHeight="1">
      <c r="A35" s="35"/>
      <c r="B35" s="264" t="s">
        <v>4</v>
      </c>
      <c r="C35" s="261" t="s">
        <v>5</v>
      </c>
      <c r="D35" s="242">
        <v>777000</v>
      </c>
      <c r="E35" s="262">
        <v>777000</v>
      </c>
      <c r="F35" s="262">
        <v>132593.36</v>
      </c>
      <c r="G35" s="263">
        <v>17.06</v>
      </c>
    </row>
    <row r="36" spans="1:7" s="11" customFormat="1" ht="40.5" customHeight="1">
      <c r="A36" s="35"/>
      <c r="B36" s="264" t="s">
        <v>6</v>
      </c>
      <c r="C36" s="272" t="s">
        <v>7</v>
      </c>
      <c r="D36" s="242">
        <v>30898</v>
      </c>
      <c r="E36" s="262">
        <v>30898</v>
      </c>
      <c r="F36" s="262">
        <v>26346.79</v>
      </c>
      <c r="G36" s="263">
        <v>85.27</v>
      </c>
    </row>
    <row r="37" spans="1:7" s="11" customFormat="1" ht="19.5" customHeight="1">
      <c r="A37" s="35"/>
      <c r="B37" s="264" t="s">
        <v>8</v>
      </c>
      <c r="C37" s="261" t="s">
        <v>9</v>
      </c>
      <c r="D37" s="242"/>
      <c r="E37" s="262">
        <v>662</v>
      </c>
      <c r="F37" s="262">
        <v>662</v>
      </c>
      <c r="G37" s="263">
        <v>100</v>
      </c>
    </row>
    <row r="38" spans="1:7" s="11" customFormat="1" ht="27.75" customHeight="1">
      <c r="A38" s="35"/>
      <c r="B38" s="260" t="s">
        <v>10</v>
      </c>
      <c r="C38" s="272" t="s">
        <v>11</v>
      </c>
      <c r="D38" s="242">
        <v>3710</v>
      </c>
      <c r="E38" s="262">
        <v>3845</v>
      </c>
      <c r="F38" s="262">
        <v>3845</v>
      </c>
      <c r="G38" s="263">
        <v>100</v>
      </c>
    </row>
    <row r="39" spans="1:7" s="11" customFormat="1" ht="18" customHeight="1">
      <c r="A39" s="35"/>
      <c r="B39" s="260" t="s">
        <v>12</v>
      </c>
      <c r="C39" s="261" t="s">
        <v>13</v>
      </c>
      <c r="D39" s="242">
        <v>648803</v>
      </c>
      <c r="E39" s="262">
        <v>606586</v>
      </c>
      <c r="F39" s="262">
        <v>689589.49</v>
      </c>
      <c r="G39" s="263">
        <v>113.68</v>
      </c>
    </row>
    <row r="40" spans="1:7" s="11" customFormat="1" ht="54.75" customHeight="1">
      <c r="A40" s="35"/>
      <c r="B40" s="260" t="s">
        <v>14</v>
      </c>
      <c r="C40" s="272" t="s">
        <v>15</v>
      </c>
      <c r="D40" s="242">
        <v>81726</v>
      </c>
      <c r="E40" s="262">
        <v>83926</v>
      </c>
      <c r="F40" s="262">
        <v>83925</v>
      </c>
      <c r="G40" s="263">
        <v>100</v>
      </c>
    </row>
    <row r="41" spans="1:7" s="11" customFormat="1" ht="18" customHeight="1">
      <c r="A41" s="35"/>
      <c r="B41" s="260" t="s">
        <v>16</v>
      </c>
      <c r="C41" s="261" t="s">
        <v>17</v>
      </c>
      <c r="D41" s="242">
        <v>496681</v>
      </c>
      <c r="E41" s="262">
        <v>460776</v>
      </c>
      <c r="F41" s="262">
        <v>543786.65</v>
      </c>
      <c r="G41" s="263">
        <v>118.02</v>
      </c>
    </row>
    <row r="42" spans="1:7" s="11" customFormat="1" ht="18" customHeight="1">
      <c r="A42" s="35"/>
      <c r="B42" s="260" t="s">
        <v>18</v>
      </c>
      <c r="C42" s="272" t="s">
        <v>19</v>
      </c>
      <c r="D42" s="242">
        <v>70396</v>
      </c>
      <c r="E42" s="262">
        <v>61884</v>
      </c>
      <c r="F42" s="262">
        <v>61877.84</v>
      </c>
      <c r="G42" s="263">
        <v>99.99</v>
      </c>
    </row>
    <row r="43" spans="1:7" s="11" customFormat="1" ht="18" customHeight="1">
      <c r="A43" s="35"/>
      <c r="B43" s="260" t="s">
        <v>20</v>
      </c>
      <c r="C43" s="261" t="s">
        <v>21</v>
      </c>
      <c r="D43" s="273">
        <v>953483</v>
      </c>
      <c r="E43" s="274">
        <v>980766</v>
      </c>
      <c r="F43" s="274">
        <v>972348.06</v>
      </c>
      <c r="G43" s="275">
        <v>99.14</v>
      </c>
    </row>
    <row r="44" spans="1:7" s="11" customFormat="1" ht="40.5" customHeight="1">
      <c r="A44" s="35"/>
      <c r="B44" s="260" t="s">
        <v>22</v>
      </c>
      <c r="C44" s="272" t="s">
        <v>23</v>
      </c>
      <c r="D44" s="242">
        <v>355000</v>
      </c>
      <c r="E44" s="262">
        <v>371069</v>
      </c>
      <c r="F44" s="262">
        <v>364921.15</v>
      </c>
      <c r="G44" s="263">
        <v>98.34</v>
      </c>
    </row>
    <row r="45" spans="1:7" s="11" customFormat="1" ht="18" customHeight="1">
      <c r="A45" s="35"/>
      <c r="B45" s="260" t="s">
        <v>24</v>
      </c>
      <c r="C45" s="261" t="s">
        <v>25</v>
      </c>
      <c r="D45" s="242">
        <v>95000</v>
      </c>
      <c r="E45" s="262">
        <v>99519</v>
      </c>
      <c r="F45" s="262">
        <v>98839.46</v>
      </c>
      <c r="G45" s="263">
        <v>99.32</v>
      </c>
    </row>
    <row r="46" spans="1:7" s="11" customFormat="1" ht="27.75" customHeight="1">
      <c r="A46" s="35"/>
      <c r="B46" s="260" t="s">
        <v>26</v>
      </c>
      <c r="C46" s="272" t="s">
        <v>27</v>
      </c>
      <c r="D46" s="242">
        <v>21000</v>
      </c>
      <c r="E46" s="262">
        <v>21000</v>
      </c>
      <c r="F46" s="262">
        <v>20979</v>
      </c>
      <c r="G46" s="263">
        <v>99.9</v>
      </c>
    </row>
    <row r="47" spans="1:7" s="11" customFormat="1" ht="40.5" customHeight="1">
      <c r="A47" s="35"/>
      <c r="B47" s="260" t="s">
        <v>28</v>
      </c>
      <c r="C47" s="261" t="s">
        <v>29</v>
      </c>
      <c r="D47" s="242">
        <v>144000</v>
      </c>
      <c r="E47" s="262">
        <v>146200</v>
      </c>
      <c r="F47" s="262">
        <v>145726.7</v>
      </c>
      <c r="G47" s="263">
        <v>99.68</v>
      </c>
    </row>
    <row r="48" spans="1:7" s="11" customFormat="1" ht="27.75" customHeight="1">
      <c r="A48" s="35"/>
      <c r="B48" s="260" t="s">
        <v>30</v>
      </c>
      <c r="C48" s="272" t="s">
        <v>31</v>
      </c>
      <c r="D48" s="242">
        <v>25000</v>
      </c>
      <c r="E48" s="262">
        <v>25500</v>
      </c>
      <c r="F48" s="262">
        <v>24606</v>
      </c>
      <c r="G48" s="263">
        <v>96.49</v>
      </c>
    </row>
    <row r="49" spans="1:7" s="11" customFormat="1" ht="27.75" customHeight="1">
      <c r="A49" s="35"/>
      <c r="B49" s="260" t="s">
        <v>32</v>
      </c>
      <c r="C49" s="261" t="s">
        <v>33</v>
      </c>
      <c r="D49" s="242">
        <v>4340</v>
      </c>
      <c r="E49" s="262">
        <v>4340</v>
      </c>
      <c r="F49" s="262">
        <v>4340</v>
      </c>
      <c r="G49" s="263">
        <v>100</v>
      </c>
    </row>
    <row r="50" spans="1:7" s="11" customFormat="1" ht="18" customHeight="1">
      <c r="A50" s="35"/>
      <c r="B50" s="260" t="s">
        <v>34</v>
      </c>
      <c r="C50" s="272" t="s">
        <v>35</v>
      </c>
      <c r="D50" s="242">
        <v>18000</v>
      </c>
      <c r="E50" s="262">
        <v>18000</v>
      </c>
      <c r="F50" s="262">
        <v>17716.72</v>
      </c>
      <c r="G50" s="263">
        <v>98.43</v>
      </c>
    </row>
    <row r="51" spans="1:7" s="11" customFormat="1" ht="40.5" customHeight="1">
      <c r="A51" s="35"/>
      <c r="B51" s="260" t="s">
        <v>36</v>
      </c>
      <c r="C51" s="261" t="s">
        <v>37</v>
      </c>
      <c r="D51" s="242">
        <v>200000</v>
      </c>
      <c r="E51" s="262">
        <v>194095</v>
      </c>
      <c r="F51" s="262">
        <v>193660.77</v>
      </c>
      <c r="G51" s="263">
        <v>99.78</v>
      </c>
    </row>
    <row r="52" spans="1:7" s="11" customFormat="1" ht="27.75" customHeight="1">
      <c r="A52" s="35"/>
      <c r="B52" s="260" t="s">
        <v>38</v>
      </c>
      <c r="C52" s="272" t="s">
        <v>39</v>
      </c>
      <c r="D52" s="242">
        <v>77593</v>
      </c>
      <c r="E52" s="262">
        <v>87367</v>
      </c>
      <c r="F52" s="262">
        <v>87882.26</v>
      </c>
      <c r="G52" s="263">
        <v>100.59</v>
      </c>
    </row>
    <row r="53" spans="1:7" s="11" customFormat="1" ht="27.75" customHeight="1">
      <c r="A53" s="266"/>
      <c r="B53" s="276" t="s">
        <v>40</v>
      </c>
      <c r="C53" s="268" t="s">
        <v>41</v>
      </c>
      <c r="D53" s="269">
        <v>13550</v>
      </c>
      <c r="E53" s="277">
        <v>13676</v>
      </c>
      <c r="F53" s="277">
        <v>13676</v>
      </c>
      <c r="G53" s="278">
        <v>100</v>
      </c>
    </row>
    <row r="54" spans="1:7" s="11" customFormat="1" ht="19.5" customHeight="1">
      <c r="A54" s="35"/>
      <c r="B54" s="271" t="s">
        <v>42</v>
      </c>
      <c r="C54" s="279" t="s">
        <v>43</v>
      </c>
      <c r="D54" s="273">
        <v>42000</v>
      </c>
      <c r="E54" s="280">
        <v>42000</v>
      </c>
      <c r="F54" s="280">
        <v>41951.48</v>
      </c>
      <c r="G54" s="281">
        <v>99.88</v>
      </c>
    </row>
    <row r="55" spans="1:7" s="11" customFormat="1" ht="40.5" customHeight="1">
      <c r="A55" s="35"/>
      <c r="B55" s="260" t="s">
        <v>44</v>
      </c>
      <c r="C55" s="279" t="s">
        <v>45</v>
      </c>
      <c r="D55" s="242">
        <v>10000</v>
      </c>
      <c r="E55" s="282">
        <v>10000</v>
      </c>
      <c r="F55" s="282">
        <v>9960</v>
      </c>
      <c r="G55" s="283">
        <v>99.6</v>
      </c>
    </row>
    <row r="56" spans="1:7" s="11" customFormat="1" ht="27.75" customHeight="1">
      <c r="A56" s="35"/>
      <c r="B56" s="260" t="s">
        <v>46</v>
      </c>
      <c r="C56" s="279" t="s">
        <v>47</v>
      </c>
      <c r="D56" s="242">
        <v>2000</v>
      </c>
      <c r="E56" s="282">
        <v>2000</v>
      </c>
      <c r="F56" s="282">
        <v>1991.48</v>
      </c>
      <c r="G56" s="283">
        <v>99.57</v>
      </c>
    </row>
    <row r="57" spans="1:7" s="11" customFormat="1" ht="27.75" customHeight="1">
      <c r="A57" s="35"/>
      <c r="B57" s="260" t="s">
        <v>48</v>
      </c>
      <c r="C57" s="279" t="s">
        <v>49</v>
      </c>
      <c r="D57" s="242">
        <v>30000</v>
      </c>
      <c r="E57" s="282">
        <v>30000</v>
      </c>
      <c r="F57" s="282">
        <v>30000</v>
      </c>
      <c r="G57" s="263">
        <v>100</v>
      </c>
    </row>
    <row r="58" spans="1:7" s="11" customFormat="1" ht="18" customHeight="1">
      <c r="A58" s="35"/>
      <c r="B58" s="260" t="s">
        <v>50</v>
      </c>
      <c r="C58" s="279" t="s">
        <v>51</v>
      </c>
      <c r="D58" s="273">
        <v>98374</v>
      </c>
      <c r="E58" s="280">
        <v>272335</v>
      </c>
      <c r="F58" s="280">
        <v>197782.38</v>
      </c>
      <c r="G58" s="281">
        <v>72.62</v>
      </c>
    </row>
    <row r="59" spans="1:7" s="11" customFormat="1" ht="40.5" customHeight="1">
      <c r="A59" s="35"/>
      <c r="B59" s="260" t="s">
        <v>52</v>
      </c>
      <c r="C59" s="279" t="s">
        <v>53</v>
      </c>
      <c r="D59" s="242"/>
      <c r="E59" s="284">
        <v>173961</v>
      </c>
      <c r="F59" s="284">
        <v>99424.61</v>
      </c>
      <c r="G59" s="281">
        <v>57.15</v>
      </c>
    </row>
    <row r="60" spans="1:7" s="11" customFormat="1" ht="27.75" customHeight="1">
      <c r="A60" s="35"/>
      <c r="B60" s="285" t="s">
        <v>54</v>
      </c>
      <c r="C60" s="279" t="s">
        <v>55</v>
      </c>
      <c r="D60" s="242">
        <v>98374</v>
      </c>
      <c r="E60" s="284">
        <v>98374</v>
      </c>
      <c r="F60" s="284">
        <v>98357.77</v>
      </c>
      <c r="G60" s="286">
        <v>99.98</v>
      </c>
    </row>
    <row r="61" spans="1:7" s="11" customFormat="1" ht="18" customHeight="1">
      <c r="A61" s="35"/>
      <c r="B61" s="285" t="s">
        <v>56</v>
      </c>
      <c r="C61" s="279" t="s">
        <v>57</v>
      </c>
      <c r="D61" s="242">
        <v>195937</v>
      </c>
      <c r="E61" s="284">
        <v>173725</v>
      </c>
      <c r="F61" s="284">
        <v>243593.51</v>
      </c>
      <c r="G61" s="286">
        <v>140.22</v>
      </c>
    </row>
    <row r="62" spans="1:7" s="11" customFormat="1" ht="40.5" customHeight="1">
      <c r="A62" s="35"/>
      <c r="B62" s="285" t="s">
        <v>58</v>
      </c>
      <c r="C62" s="279" t="s">
        <v>59</v>
      </c>
      <c r="D62" s="242">
        <v>195937</v>
      </c>
      <c r="E62" s="284">
        <v>160611</v>
      </c>
      <c r="F62" s="284">
        <v>230480.08</v>
      </c>
      <c r="G62" s="286">
        <v>143.5</v>
      </c>
    </row>
    <row r="63" spans="1:7" s="11" customFormat="1" ht="27.75" customHeight="1">
      <c r="A63" s="35"/>
      <c r="B63" s="285" t="s">
        <v>60</v>
      </c>
      <c r="C63" s="279" t="s">
        <v>61</v>
      </c>
      <c r="D63" s="242"/>
      <c r="E63" s="284">
        <v>13114</v>
      </c>
      <c r="F63" s="284">
        <v>13113.43</v>
      </c>
      <c r="G63" s="286">
        <v>100</v>
      </c>
    </row>
    <row r="64" spans="1:7" s="11" customFormat="1" ht="40.5" customHeight="1">
      <c r="A64" s="35"/>
      <c r="B64" s="287" t="s">
        <v>62</v>
      </c>
      <c r="C64" s="288" t="s">
        <v>63</v>
      </c>
      <c r="D64" s="252">
        <v>8031</v>
      </c>
      <c r="E64" s="289">
        <v>8031</v>
      </c>
      <c r="F64" s="289">
        <v>8031</v>
      </c>
      <c r="G64" s="290">
        <v>100</v>
      </c>
    </row>
    <row r="65" spans="1:7" ht="24.75" customHeight="1">
      <c r="A65" s="234" t="s">
        <v>64</v>
      </c>
      <c r="B65" s="235"/>
      <c r="C65" s="236"/>
      <c r="D65" s="237"/>
      <c r="E65" s="238"/>
      <c r="F65" s="238"/>
      <c r="G65" s="233"/>
    </row>
    <row r="66" spans="1:7" ht="30" customHeight="1">
      <c r="A66" s="222"/>
      <c r="B66" s="255" t="s">
        <v>65</v>
      </c>
      <c r="C66" s="256" t="s">
        <v>66</v>
      </c>
      <c r="D66" s="291">
        <v>117734</v>
      </c>
      <c r="E66" s="258">
        <v>119633</v>
      </c>
      <c r="F66" s="258">
        <v>113509.23</v>
      </c>
      <c r="G66" s="244">
        <v>94.88</v>
      </c>
    </row>
    <row r="67" spans="1:7" ht="28.5" customHeight="1">
      <c r="A67" s="222"/>
      <c r="B67" s="292" t="s">
        <v>102</v>
      </c>
      <c r="C67" s="261" t="s">
        <v>67</v>
      </c>
      <c r="D67" s="293">
        <v>40527</v>
      </c>
      <c r="E67" s="262">
        <v>41024</v>
      </c>
      <c r="F67" s="262">
        <v>38817.8</v>
      </c>
      <c r="G67" s="248">
        <v>94.62</v>
      </c>
    </row>
    <row r="68" spans="1:7" ht="27.75" customHeight="1">
      <c r="A68" s="222"/>
      <c r="B68" s="294" t="s">
        <v>68</v>
      </c>
      <c r="C68" s="261" t="s">
        <v>69</v>
      </c>
      <c r="D68" s="293">
        <v>2210</v>
      </c>
      <c r="E68" s="262">
        <v>2253</v>
      </c>
      <c r="F68" s="262">
        <v>2207</v>
      </c>
      <c r="G68" s="248">
        <v>97.96</v>
      </c>
    </row>
    <row r="69" spans="1:7" ht="18" customHeight="1">
      <c r="A69" s="222"/>
      <c r="B69" s="295" t="s">
        <v>70</v>
      </c>
      <c r="C69" s="261" t="s">
        <v>71</v>
      </c>
      <c r="D69" s="293">
        <v>110402</v>
      </c>
      <c r="E69" s="262">
        <v>112434</v>
      </c>
      <c r="F69" s="262">
        <v>108173</v>
      </c>
      <c r="G69" s="248">
        <v>96.21</v>
      </c>
    </row>
    <row r="70" spans="1:7" ht="42" customHeight="1">
      <c r="A70" s="222"/>
      <c r="B70" s="296" t="s">
        <v>103</v>
      </c>
      <c r="C70" s="261" t="s">
        <v>72</v>
      </c>
      <c r="D70" s="242">
        <v>91431</v>
      </c>
      <c r="E70" s="262">
        <v>91385</v>
      </c>
      <c r="F70" s="262">
        <v>91035.08</v>
      </c>
      <c r="G70" s="248">
        <v>99.62</v>
      </c>
    </row>
    <row r="71" spans="1:7" ht="18" customHeight="1">
      <c r="A71" s="222"/>
      <c r="B71" s="297" t="s">
        <v>73</v>
      </c>
      <c r="C71" s="261" t="s">
        <v>74</v>
      </c>
      <c r="D71" s="242">
        <v>91431</v>
      </c>
      <c r="E71" s="247">
        <v>91385</v>
      </c>
      <c r="F71" s="247">
        <v>91035.08</v>
      </c>
      <c r="G71" s="248">
        <v>99.62</v>
      </c>
    </row>
    <row r="72" spans="1:7" ht="18" customHeight="1">
      <c r="A72" s="222"/>
      <c r="B72" s="298" t="s">
        <v>104</v>
      </c>
      <c r="C72" s="261" t="s">
        <v>75</v>
      </c>
      <c r="D72" s="242">
        <v>68354</v>
      </c>
      <c r="E72" s="247">
        <v>68284</v>
      </c>
      <c r="F72" s="247">
        <v>68283.5</v>
      </c>
      <c r="G72" s="248">
        <v>100</v>
      </c>
    </row>
    <row r="73" spans="1:7" ht="18" customHeight="1">
      <c r="A73" s="222"/>
      <c r="B73" s="298" t="s">
        <v>105</v>
      </c>
      <c r="C73" s="261" t="s">
        <v>76</v>
      </c>
      <c r="D73" s="242">
        <v>23077</v>
      </c>
      <c r="E73" s="247">
        <v>23101</v>
      </c>
      <c r="F73" s="247">
        <v>22751.58</v>
      </c>
      <c r="G73" s="248">
        <v>98.49</v>
      </c>
    </row>
    <row r="74" spans="1:7" ht="27.75" customHeight="1">
      <c r="A74" s="222"/>
      <c r="B74" s="297" t="s">
        <v>106</v>
      </c>
      <c r="C74" s="261" t="s">
        <v>77</v>
      </c>
      <c r="D74" s="242"/>
      <c r="E74" s="247"/>
      <c r="F74" s="247"/>
      <c r="G74" s="248"/>
    </row>
    <row r="75" spans="1:7" ht="18" customHeight="1">
      <c r="A75" s="222"/>
      <c r="B75" s="299" t="s">
        <v>107</v>
      </c>
      <c r="C75" s="261" t="s">
        <v>78</v>
      </c>
      <c r="D75" s="242"/>
      <c r="E75" s="247"/>
      <c r="F75" s="247"/>
      <c r="G75" s="248"/>
    </row>
    <row r="76" spans="1:9" s="11" customFormat="1" ht="18" customHeight="1">
      <c r="A76" s="222"/>
      <c r="B76" s="299" t="s">
        <v>108</v>
      </c>
      <c r="C76" s="261" t="s">
        <v>79</v>
      </c>
      <c r="D76" s="242">
        <v>22573</v>
      </c>
      <c r="E76" s="247">
        <v>22818</v>
      </c>
      <c r="F76" s="247">
        <v>22551.98</v>
      </c>
      <c r="G76" s="248">
        <v>98.83</v>
      </c>
      <c r="I76" s="202"/>
    </row>
    <row r="77" spans="1:7" ht="30" customHeight="1">
      <c r="A77" s="300"/>
      <c r="B77" s="301" t="s">
        <v>109</v>
      </c>
      <c r="C77" s="302" t="s">
        <v>80</v>
      </c>
      <c r="D77" s="303"/>
      <c r="E77" s="304"/>
      <c r="F77" s="304"/>
      <c r="G77" s="305"/>
    </row>
    <row r="78" spans="1:7" ht="30" customHeight="1">
      <c r="A78" s="222"/>
      <c r="B78" s="306" t="s">
        <v>81</v>
      </c>
      <c r="C78" s="272" t="s">
        <v>82</v>
      </c>
      <c r="D78" s="307">
        <v>2000</v>
      </c>
      <c r="E78" s="308">
        <v>2000</v>
      </c>
      <c r="F78" s="308">
        <v>1991.48</v>
      </c>
      <c r="G78" s="309">
        <v>99.57</v>
      </c>
    </row>
    <row r="79" spans="1:7" ht="27.75" customHeight="1">
      <c r="A79" s="222"/>
      <c r="B79" s="306" t="s">
        <v>83</v>
      </c>
      <c r="C79" s="272" t="s">
        <v>84</v>
      </c>
      <c r="D79" s="307">
        <v>50</v>
      </c>
      <c r="E79" s="308">
        <v>50</v>
      </c>
      <c r="F79" s="308">
        <v>50</v>
      </c>
      <c r="G79" s="309">
        <v>100</v>
      </c>
    </row>
    <row r="80" spans="1:7" ht="42.75" customHeight="1">
      <c r="A80" s="222"/>
      <c r="B80" s="306" t="s">
        <v>85</v>
      </c>
      <c r="C80" s="272" t="s">
        <v>86</v>
      </c>
      <c r="D80" s="310"/>
      <c r="E80" s="274">
        <v>662</v>
      </c>
      <c r="F80" s="274">
        <v>662</v>
      </c>
      <c r="G80" s="309">
        <v>100</v>
      </c>
    </row>
    <row r="81" spans="1:7" ht="18" customHeight="1">
      <c r="A81" s="222"/>
      <c r="B81" s="299" t="s">
        <v>87</v>
      </c>
      <c r="C81" s="261" t="s">
        <v>88</v>
      </c>
      <c r="D81" s="311"/>
      <c r="E81" s="262">
        <v>42</v>
      </c>
      <c r="F81" s="262">
        <v>42</v>
      </c>
      <c r="G81" s="248">
        <v>100</v>
      </c>
    </row>
    <row r="82" spans="1:7" ht="18" customHeight="1">
      <c r="A82" s="222"/>
      <c r="B82" s="299" t="s">
        <v>89</v>
      </c>
      <c r="C82" s="261" t="s">
        <v>90</v>
      </c>
      <c r="D82" s="311"/>
      <c r="E82" s="262">
        <v>620</v>
      </c>
      <c r="F82" s="262">
        <v>620</v>
      </c>
      <c r="G82" s="248">
        <v>100</v>
      </c>
    </row>
    <row r="83" spans="1:7" ht="42.75" customHeight="1">
      <c r="A83" s="222"/>
      <c r="B83" s="299" t="s">
        <v>91</v>
      </c>
      <c r="C83" s="261" t="s">
        <v>92</v>
      </c>
      <c r="D83" s="312">
        <v>925930</v>
      </c>
      <c r="E83" s="262">
        <v>571845</v>
      </c>
      <c r="F83" s="262">
        <v>13253.88</v>
      </c>
      <c r="G83" s="248">
        <v>2.32</v>
      </c>
    </row>
    <row r="84" spans="1:7" ht="18" customHeight="1">
      <c r="A84" s="222"/>
      <c r="B84" s="299" t="s">
        <v>87</v>
      </c>
      <c r="C84" s="261" t="s">
        <v>93</v>
      </c>
      <c r="D84" s="312">
        <v>142043</v>
      </c>
      <c r="E84" s="262">
        <v>89345</v>
      </c>
      <c r="F84" s="262">
        <v>5558.61</v>
      </c>
      <c r="G84" s="248">
        <v>6.22</v>
      </c>
    </row>
    <row r="85" spans="1:7" ht="18" customHeight="1">
      <c r="A85" s="222"/>
      <c r="B85" s="299" t="s">
        <v>89</v>
      </c>
      <c r="C85" s="261" t="s">
        <v>94</v>
      </c>
      <c r="D85" s="312">
        <v>783887</v>
      </c>
      <c r="E85" s="247">
        <v>482500</v>
      </c>
      <c r="F85" s="247">
        <v>7695.27</v>
      </c>
      <c r="G85" s="248">
        <v>1.59</v>
      </c>
    </row>
    <row r="86" spans="1:7" ht="42.75" customHeight="1">
      <c r="A86" s="222"/>
      <c r="B86" s="260" t="s">
        <v>95</v>
      </c>
      <c r="C86" s="261" t="s">
        <v>96</v>
      </c>
      <c r="D86" s="312">
        <v>115286</v>
      </c>
      <c r="E86" s="247">
        <v>115286</v>
      </c>
      <c r="F86" s="247">
        <v>86976.82</v>
      </c>
      <c r="G86" s="248">
        <v>75.44</v>
      </c>
    </row>
    <row r="87" spans="1:7" ht="18" customHeight="1">
      <c r="A87" s="222"/>
      <c r="B87" s="260" t="s">
        <v>97</v>
      </c>
      <c r="C87" s="261" t="s">
        <v>98</v>
      </c>
      <c r="D87" s="312">
        <v>36955</v>
      </c>
      <c r="E87" s="247">
        <v>36955</v>
      </c>
      <c r="F87" s="247">
        <v>14391.52</v>
      </c>
      <c r="G87" s="248">
        <v>38.94</v>
      </c>
    </row>
    <row r="88" spans="1:7" ht="27.75" customHeight="1">
      <c r="A88" s="222"/>
      <c r="B88" s="313" t="s">
        <v>99</v>
      </c>
      <c r="C88" s="314" t="s">
        <v>100</v>
      </c>
      <c r="D88" s="315">
        <v>78331</v>
      </c>
      <c r="E88" s="316">
        <v>78331</v>
      </c>
      <c r="F88" s="316">
        <v>72585.3</v>
      </c>
      <c r="G88" s="317">
        <v>92.66</v>
      </c>
    </row>
    <row r="89" spans="1:7" ht="6" customHeight="1" thickBot="1">
      <c r="A89" s="318"/>
      <c r="B89" s="319"/>
      <c r="C89" s="320"/>
      <c r="D89" s="321"/>
      <c r="E89" s="322"/>
      <c r="F89" s="322"/>
      <c r="G89" s="323"/>
    </row>
    <row r="91" spans="1:3" ht="13.5">
      <c r="A91" s="324" t="s">
        <v>110</v>
      </c>
      <c r="B91" s="178"/>
      <c r="C91" s="325"/>
    </row>
    <row r="92" spans="1:3" ht="13.5">
      <c r="A92" s="328" t="s">
        <v>111</v>
      </c>
      <c r="B92" s="178"/>
      <c r="C92" s="4"/>
    </row>
    <row r="93" spans="1:3" ht="13.5">
      <c r="A93" s="328" t="s">
        <v>112</v>
      </c>
      <c r="B93" s="329"/>
      <c r="C93" s="4"/>
    </row>
    <row r="94" ht="13.5">
      <c r="A94" s="328" t="s">
        <v>113</v>
      </c>
    </row>
  </sheetData>
  <mergeCells count="2">
    <mergeCell ref="F1:G1"/>
    <mergeCell ref="A4:F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&amp;RTabulka č. 2
Strana &amp;P</oddHeader>
  </headerFooter>
  <rowBreaks count="3" manualBreakCount="3">
    <brk id="31" max="255" man="1"/>
    <brk id="53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90"/>
  <sheetViews>
    <sheetView zoomScale="75" zoomScaleNormal="75" workbookViewId="0" topLeftCell="A10">
      <selection activeCell="D56" sqref="D56"/>
    </sheetView>
  </sheetViews>
  <sheetFormatPr defaultColWidth="9.140625" defaultRowHeight="12.75"/>
  <cols>
    <col min="1" max="1" width="33.7109375" style="332" customWidth="1"/>
    <col min="2" max="2" width="14.57421875" style="332" customWidth="1"/>
    <col min="3" max="3" width="13.140625" style="332" customWidth="1"/>
    <col min="4" max="4" width="13.57421875" style="332" customWidth="1"/>
    <col min="5" max="5" width="7.7109375" style="332" customWidth="1"/>
    <col min="6" max="6" width="8.140625" style="332" customWidth="1"/>
    <col min="7" max="7" width="14.57421875" style="332" customWidth="1"/>
    <col min="8" max="8" width="13.140625" style="332" customWidth="1"/>
    <col min="9" max="9" width="13.421875" style="332" customWidth="1"/>
    <col min="10" max="10" width="8.7109375" style="332" customWidth="1"/>
    <col min="11" max="11" width="8.140625" style="332" customWidth="1"/>
    <col min="12" max="12" width="14.57421875" style="332" customWidth="1"/>
    <col min="13" max="13" width="13.28125" style="332" customWidth="1"/>
    <col min="14" max="14" width="14.00390625" style="332" customWidth="1"/>
    <col min="15" max="15" width="8.57421875" style="332" customWidth="1"/>
    <col min="16" max="16" width="8.140625" style="332" customWidth="1"/>
    <col min="17" max="17" width="19.421875" style="332" customWidth="1"/>
    <col min="18" max="18" width="12.28125" style="332" customWidth="1"/>
    <col min="19" max="19" width="10.00390625" style="332" customWidth="1"/>
    <col min="20" max="20" width="9.7109375" style="332" customWidth="1"/>
    <col min="21" max="21" width="10.421875" style="332" bestFit="1" customWidth="1"/>
    <col min="22" max="22" width="17.140625" style="332" customWidth="1"/>
    <col min="23" max="23" width="14.00390625" style="332" customWidth="1"/>
    <col min="24" max="24" width="9.28125" style="332" bestFit="1" customWidth="1"/>
    <col min="25" max="16384" width="9.140625" style="332" customWidth="1"/>
  </cols>
  <sheetData>
    <row r="1" spans="1:23" ht="15">
      <c r="A1" s="331" t="s">
        <v>210</v>
      </c>
      <c r="W1" s="333"/>
    </row>
    <row r="2" ht="12.75">
      <c r="W2" s="333" t="s">
        <v>114</v>
      </c>
    </row>
    <row r="3" spans="1:23" ht="15">
      <c r="A3" s="334" t="s">
        <v>115</v>
      </c>
      <c r="W3" s="333"/>
    </row>
    <row r="4" spans="1:23" ht="15">
      <c r="A4" s="334" t="s">
        <v>116</v>
      </c>
      <c r="W4" s="333"/>
    </row>
    <row r="5" spans="1:24" ht="20.25">
      <c r="A5" s="335"/>
      <c r="B5" s="336" t="s">
        <v>117</v>
      </c>
      <c r="C5" s="337"/>
      <c r="D5" s="337"/>
      <c r="E5" s="337"/>
      <c r="F5" s="338"/>
      <c r="G5" s="336"/>
      <c r="H5" s="336"/>
      <c r="I5" s="336"/>
      <c r="J5" s="336"/>
      <c r="K5" s="336"/>
      <c r="L5" s="336"/>
      <c r="M5" s="336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</row>
    <row r="6" spans="2:24" ht="13.5" thickBot="1"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</row>
    <row r="7" spans="1:23" ht="15.75" thickBot="1" thickTop="1">
      <c r="A7" s="340"/>
      <c r="B7" s="341" t="s">
        <v>118</v>
      </c>
      <c r="C7" s="342"/>
      <c r="D7" s="342"/>
      <c r="E7" s="342"/>
      <c r="F7" s="343"/>
      <c r="G7" s="342" t="s">
        <v>119</v>
      </c>
      <c r="H7" s="342"/>
      <c r="I7" s="342"/>
      <c r="J7" s="342"/>
      <c r="K7" s="342"/>
      <c r="L7" s="1690" t="s">
        <v>208</v>
      </c>
      <c r="M7" s="1691"/>
      <c r="N7" s="1691"/>
      <c r="O7" s="1691"/>
      <c r="P7" s="1692"/>
      <c r="Q7" s="1690" t="s">
        <v>120</v>
      </c>
      <c r="R7" s="1692"/>
      <c r="S7" s="344"/>
      <c r="T7" s="345" t="s">
        <v>121</v>
      </c>
      <c r="U7" s="346"/>
      <c r="V7" s="347"/>
      <c r="W7" s="348"/>
    </row>
    <row r="8" spans="1:23" ht="13.5" thickBot="1">
      <c r="A8" s="349"/>
      <c r="B8" s="350" t="s">
        <v>122</v>
      </c>
      <c r="C8" s="351" t="s">
        <v>123</v>
      </c>
      <c r="D8" s="352"/>
      <c r="E8" s="353"/>
      <c r="F8" s="354"/>
      <c r="G8" s="350" t="s">
        <v>122</v>
      </c>
      <c r="H8" s="351" t="s">
        <v>123</v>
      </c>
      <c r="I8" s="352"/>
      <c r="J8" s="353"/>
      <c r="K8" s="355"/>
      <c r="L8" s="350" t="s">
        <v>122</v>
      </c>
      <c r="M8" s="351" t="s">
        <v>123</v>
      </c>
      <c r="N8" s="352"/>
      <c r="O8" s="353"/>
      <c r="P8" s="354"/>
      <c r="Q8" s="350" t="s">
        <v>124</v>
      </c>
      <c r="R8" s="356" t="s">
        <v>125</v>
      </c>
      <c r="S8" s="357" t="s">
        <v>126</v>
      </c>
      <c r="T8" s="358" t="s">
        <v>127</v>
      </c>
      <c r="U8" s="359"/>
      <c r="V8" s="360"/>
      <c r="W8" s="361" t="s">
        <v>128</v>
      </c>
    </row>
    <row r="9" spans="1:23" ht="12.75">
      <c r="A9" s="349"/>
      <c r="B9" s="350" t="s">
        <v>129</v>
      </c>
      <c r="C9" s="362" t="s">
        <v>130</v>
      </c>
      <c r="D9" s="362" t="s">
        <v>122</v>
      </c>
      <c r="E9" s="362" t="s">
        <v>131</v>
      </c>
      <c r="F9" s="354" t="s">
        <v>132</v>
      </c>
      <c r="G9" s="350" t="s">
        <v>129</v>
      </c>
      <c r="H9" s="362" t="s">
        <v>130</v>
      </c>
      <c r="I9" s="362" t="s">
        <v>122</v>
      </c>
      <c r="J9" s="362" t="s">
        <v>131</v>
      </c>
      <c r="K9" s="354" t="s">
        <v>132</v>
      </c>
      <c r="L9" s="350" t="s">
        <v>129</v>
      </c>
      <c r="M9" s="362" t="s">
        <v>130</v>
      </c>
      <c r="N9" s="362" t="s">
        <v>122</v>
      </c>
      <c r="O9" s="362" t="s">
        <v>132</v>
      </c>
      <c r="P9" s="354" t="s">
        <v>132</v>
      </c>
      <c r="Q9" s="350" t="s">
        <v>133</v>
      </c>
      <c r="R9" s="363" t="s">
        <v>134</v>
      </c>
      <c r="S9" s="357" t="s">
        <v>135</v>
      </c>
      <c r="T9" s="364"/>
      <c r="U9" s="365"/>
      <c r="V9" s="366" t="s">
        <v>136</v>
      </c>
      <c r="W9" s="361" t="s">
        <v>137</v>
      </c>
    </row>
    <row r="10" spans="1:23" ht="12.75">
      <c r="A10" s="349"/>
      <c r="B10" s="350" t="s">
        <v>138</v>
      </c>
      <c r="C10" s="362" t="s">
        <v>139</v>
      </c>
      <c r="D10" s="362" t="s">
        <v>140</v>
      </c>
      <c r="E10" s="362" t="s">
        <v>141</v>
      </c>
      <c r="F10" s="354" t="s">
        <v>142</v>
      </c>
      <c r="G10" s="350" t="s">
        <v>138</v>
      </c>
      <c r="H10" s="362" t="s">
        <v>139</v>
      </c>
      <c r="I10" s="362" t="s">
        <v>140</v>
      </c>
      <c r="J10" s="362" t="s">
        <v>143</v>
      </c>
      <c r="K10" s="354" t="s">
        <v>142</v>
      </c>
      <c r="L10" s="350" t="s">
        <v>138</v>
      </c>
      <c r="M10" s="362" t="s">
        <v>139</v>
      </c>
      <c r="N10" s="362" t="s">
        <v>140</v>
      </c>
      <c r="O10" s="362" t="s">
        <v>144</v>
      </c>
      <c r="P10" s="354" t="s">
        <v>142</v>
      </c>
      <c r="Q10" s="350" t="s">
        <v>138</v>
      </c>
      <c r="R10" s="363" t="s">
        <v>140</v>
      </c>
      <c r="S10" s="357" t="s">
        <v>145</v>
      </c>
      <c r="T10" s="367" t="s">
        <v>146</v>
      </c>
      <c r="U10" s="368" t="s">
        <v>147</v>
      </c>
      <c r="V10" s="369" t="s">
        <v>148</v>
      </c>
      <c r="W10" s="361" t="s">
        <v>149</v>
      </c>
    </row>
    <row r="11" spans="1:23" ht="12.75">
      <c r="A11" s="349"/>
      <c r="B11" s="350" t="s">
        <v>150</v>
      </c>
      <c r="C11" s="362" t="s">
        <v>151</v>
      </c>
      <c r="D11" s="362"/>
      <c r="E11" s="362" t="s">
        <v>152</v>
      </c>
      <c r="F11" s="354"/>
      <c r="G11" s="350" t="s">
        <v>150</v>
      </c>
      <c r="H11" s="362" t="s">
        <v>151</v>
      </c>
      <c r="I11" s="362"/>
      <c r="J11" s="362" t="s">
        <v>153</v>
      </c>
      <c r="K11" s="354"/>
      <c r="L11" s="350" t="s">
        <v>150</v>
      </c>
      <c r="M11" s="362" t="s">
        <v>151</v>
      </c>
      <c r="N11" s="362"/>
      <c r="O11" s="362" t="s">
        <v>154</v>
      </c>
      <c r="P11" s="354"/>
      <c r="Q11" s="350" t="s">
        <v>155</v>
      </c>
      <c r="R11" s="363"/>
      <c r="S11" s="357" t="s">
        <v>156</v>
      </c>
      <c r="T11" s="367" t="s">
        <v>147</v>
      </c>
      <c r="U11" s="368" t="s">
        <v>149</v>
      </c>
      <c r="V11" s="369" t="s">
        <v>157</v>
      </c>
      <c r="W11" s="361" t="s">
        <v>158</v>
      </c>
    </row>
    <row r="12" spans="1:23" ht="13.5" thickBot="1">
      <c r="A12" s="370"/>
      <c r="B12" s="371" t="s">
        <v>159</v>
      </c>
      <c r="C12" s="372" t="s">
        <v>668</v>
      </c>
      <c r="D12" s="372" t="s">
        <v>668</v>
      </c>
      <c r="E12" s="372"/>
      <c r="F12" s="373" t="s">
        <v>160</v>
      </c>
      <c r="G12" s="371" t="s">
        <v>159</v>
      </c>
      <c r="H12" s="372" t="s">
        <v>668</v>
      </c>
      <c r="I12" s="372" t="s">
        <v>668</v>
      </c>
      <c r="J12" s="372" t="s">
        <v>161</v>
      </c>
      <c r="K12" s="373" t="s">
        <v>160</v>
      </c>
      <c r="L12" s="371" t="s">
        <v>159</v>
      </c>
      <c r="M12" s="372" t="s">
        <v>668</v>
      </c>
      <c r="N12" s="372" t="s">
        <v>668</v>
      </c>
      <c r="O12" s="372" t="s">
        <v>162</v>
      </c>
      <c r="P12" s="373" t="s">
        <v>160</v>
      </c>
      <c r="Q12" s="371" t="s">
        <v>163</v>
      </c>
      <c r="R12" s="374" t="s">
        <v>668</v>
      </c>
      <c r="S12" s="375" t="s">
        <v>668</v>
      </c>
      <c r="T12" s="376" t="s">
        <v>668</v>
      </c>
      <c r="U12" s="377" t="s">
        <v>668</v>
      </c>
      <c r="V12" s="378" t="s">
        <v>668</v>
      </c>
      <c r="W12" s="379">
        <v>2008</v>
      </c>
    </row>
    <row r="13" spans="1:23" ht="13.5" thickBot="1">
      <c r="A13" s="380" t="s">
        <v>145</v>
      </c>
      <c r="B13" s="381">
        <v>1</v>
      </c>
      <c r="C13" s="382">
        <v>2</v>
      </c>
      <c r="D13" s="382">
        <v>3</v>
      </c>
      <c r="E13" s="382">
        <v>4</v>
      </c>
      <c r="F13" s="382">
        <v>5</v>
      </c>
      <c r="G13" s="381">
        <v>6</v>
      </c>
      <c r="H13" s="382">
        <v>7</v>
      </c>
      <c r="I13" s="382">
        <v>8</v>
      </c>
      <c r="J13" s="382">
        <v>9</v>
      </c>
      <c r="K13" s="382">
        <v>10</v>
      </c>
      <c r="L13" s="381">
        <v>11</v>
      </c>
      <c r="M13" s="382">
        <v>12</v>
      </c>
      <c r="N13" s="382">
        <v>13</v>
      </c>
      <c r="O13" s="382">
        <v>14</v>
      </c>
      <c r="P13" s="383">
        <v>15</v>
      </c>
      <c r="Q13" s="384">
        <v>16</v>
      </c>
      <c r="R13" s="385">
        <v>17</v>
      </c>
      <c r="S13" s="386">
        <v>18</v>
      </c>
      <c r="T13" s="384">
        <v>19</v>
      </c>
      <c r="U13" s="387">
        <v>20</v>
      </c>
      <c r="V13" s="388">
        <v>21</v>
      </c>
      <c r="W13" s="389">
        <v>22</v>
      </c>
    </row>
    <row r="14" spans="1:23" ht="15">
      <c r="A14" s="390" t="s">
        <v>164</v>
      </c>
      <c r="B14" s="391"/>
      <c r="C14" s="392"/>
      <c r="D14" s="392"/>
      <c r="E14" s="393"/>
      <c r="F14" s="394"/>
      <c r="G14" s="392"/>
      <c r="H14" s="392"/>
      <c r="I14" s="392"/>
      <c r="J14" s="393"/>
      <c r="K14" s="394"/>
      <c r="L14" s="391"/>
      <c r="M14" s="392"/>
      <c r="N14" s="392"/>
      <c r="O14" s="393"/>
      <c r="P14" s="394"/>
      <c r="Q14" s="395"/>
      <c r="R14" s="396"/>
      <c r="S14" s="397"/>
      <c r="T14" s="391"/>
      <c r="U14" s="398"/>
      <c r="V14" s="399"/>
      <c r="W14" s="400"/>
    </row>
    <row r="15" spans="1:23" ht="15">
      <c r="A15" s="401" t="s">
        <v>165</v>
      </c>
      <c r="B15" s="402">
        <f>IF(C15+D15=B20+B43,B43+B20,"chyba")</f>
        <v>117734</v>
      </c>
      <c r="C15" s="403">
        <f>C20+C43</f>
        <v>7332</v>
      </c>
      <c r="D15" s="403">
        <f>D20+D43</f>
        <v>110402</v>
      </c>
      <c r="E15" s="404">
        <f>E20+E43</f>
        <v>278</v>
      </c>
      <c r="F15" s="405">
        <f>IF(E15=0,0,ROUND(D15/E15/12*1000,0))</f>
        <v>33094</v>
      </c>
      <c r="G15" s="403">
        <f>IF(H15+I15=G20+G43,G43+G20,"chyba")</f>
        <v>119633</v>
      </c>
      <c r="H15" s="403">
        <f>H20+H43</f>
        <v>7188</v>
      </c>
      <c r="I15" s="403">
        <f>I20+I43</f>
        <v>112445</v>
      </c>
      <c r="J15" s="404">
        <f>J20+J43</f>
        <v>281</v>
      </c>
      <c r="K15" s="405">
        <f>IF(J15=0,0,ROUND(I15/J15/12*1000,0))</f>
        <v>33347</v>
      </c>
      <c r="L15" s="402">
        <f>IF(M15+N15=L20+L43,L43+L20,"chyba")</f>
        <v>113509.23</v>
      </c>
      <c r="M15" s="403">
        <f>M20+M43</f>
        <v>5325.37</v>
      </c>
      <c r="N15" s="403">
        <f>N20+N43</f>
        <v>108183.86</v>
      </c>
      <c r="O15" s="404">
        <f>O20+O43</f>
        <v>266</v>
      </c>
      <c r="P15" s="405">
        <f>IF(O15=0,0,ROUND(N15/O15/12*1000,0))</f>
        <v>33892</v>
      </c>
      <c r="Q15" s="403">
        <f>Q20+Q43</f>
        <v>0</v>
      </c>
      <c r="R15" s="403">
        <f>R20+R43</f>
        <v>0</v>
      </c>
      <c r="S15" s="406"/>
      <c r="T15" s="402">
        <f>T20+T43</f>
        <v>862.56</v>
      </c>
      <c r="U15" s="407">
        <f>U20+U43</f>
        <v>0</v>
      </c>
      <c r="V15" s="408">
        <f>V20+V43</f>
        <v>0</v>
      </c>
      <c r="W15" s="409">
        <f>W20+W43</f>
        <v>0</v>
      </c>
    </row>
    <row r="16" spans="1:23" ht="12.75">
      <c r="A16" s="349" t="s">
        <v>166</v>
      </c>
      <c r="B16" s="410"/>
      <c r="C16" s="411"/>
      <c r="D16" s="411"/>
      <c r="E16" s="412"/>
      <c r="F16" s="413"/>
      <c r="G16" s="411"/>
      <c r="H16" s="411"/>
      <c r="I16" s="411"/>
      <c r="J16" s="412"/>
      <c r="K16" s="413"/>
      <c r="L16" s="410"/>
      <c r="M16" s="411"/>
      <c r="N16" s="411"/>
      <c r="O16" s="412"/>
      <c r="P16" s="413"/>
      <c r="Q16" s="411"/>
      <c r="R16" s="411"/>
      <c r="S16" s="397"/>
      <c r="T16" s="410"/>
      <c r="U16" s="414"/>
      <c r="V16" s="415"/>
      <c r="W16" s="416"/>
    </row>
    <row r="17" spans="1:23" ht="12.75">
      <c r="A17" s="417" t="s">
        <v>167</v>
      </c>
      <c r="B17" s="410">
        <f>C17+D17</f>
        <v>926</v>
      </c>
      <c r="C17" s="411">
        <v>926</v>
      </c>
      <c r="D17" s="411"/>
      <c r="E17" s="412"/>
      <c r="F17" s="413">
        <f>IF(E17=0,0,ROUND(D17/E17/12*1000,0))</f>
        <v>0</v>
      </c>
      <c r="G17" s="411">
        <f>H17+I17</f>
        <v>461</v>
      </c>
      <c r="H17" s="411">
        <v>461</v>
      </c>
      <c r="I17" s="411"/>
      <c r="J17" s="412"/>
      <c r="K17" s="413">
        <f>IF(J17=0,0,ROUND(I17/J17/12*1000,0))</f>
        <v>0</v>
      </c>
      <c r="L17" s="410">
        <f>M17+N17</f>
        <v>377.1</v>
      </c>
      <c r="M17" s="411">
        <v>377.1</v>
      </c>
      <c r="N17" s="411"/>
      <c r="O17" s="412"/>
      <c r="P17" s="413">
        <f>IF(O17=0,0,ROUND(N17/O17/12*1000,0))</f>
        <v>0</v>
      </c>
      <c r="Q17" s="411"/>
      <c r="R17" s="411"/>
      <c r="S17" s="397"/>
      <c r="T17" s="410"/>
      <c r="U17" s="414"/>
      <c r="V17" s="415"/>
      <c r="W17" s="416"/>
    </row>
    <row r="18" spans="1:23" ht="13.5" thickBot="1">
      <c r="A18" s="418" t="s">
        <v>168</v>
      </c>
      <c r="B18" s="419"/>
      <c r="C18" s="420"/>
      <c r="D18" s="420">
        <f>D23</f>
        <v>0</v>
      </c>
      <c r="E18" s="421">
        <f>E23</f>
        <v>0</v>
      </c>
      <c r="F18" s="422">
        <f>IF(E18=0,0,ROUND(D18/E18/12*1000,0))</f>
        <v>0</v>
      </c>
      <c r="G18" s="420"/>
      <c r="H18" s="420"/>
      <c r="I18" s="420">
        <f>I23</f>
        <v>0</v>
      </c>
      <c r="J18" s="421">
        <f>J23</f>
        <v>0</v>
      </c>
      <c r="K18" s="422">
        <f>IF(J18=0,0,ROUND(I18/J18/12*1000,0))</f>
        <v>0</v>
      </c>
      <c r="L18" s="419"/>
      <c r="M18" s="420"/>
      <c r="N18" s="420">
        <f>N23</f>
        <v>0</v>
      </c>
      <c r="O18" s="421">
        <f>O23</f>
        <v>0</v>
      </c>
      <c r="P18" s="422">
        <f>IF(O18=0,0,ROUND(N18/O18/12*1000,0))</f>
        <v>0</v>
      </c>
      <c r="Q18" s="420"/>
      <c r="R18" s="420">
        <f>R23</f>
        <v>0</v>
      </c>
      <c r="S18" s="423"/>
      <c r="T18" s="419">
        <f>T23</f>
        <v>0</v>
      </c>
      <c r="U18" s="424">
        <f>U23</f>
        <v>0</v>
      </c>
      <c r="V18" s="425">
        <f>V23</f>
        <v>0</v>
      </c>
      <c r="W18" s="426"/>
    </row>
    <row r="19" spans="1:23" ht="12.75">
      <c r="A19" s="427" t="s">
        <v>169</v>
      </c>
      <c r="B19" s="410"/>
      <c r="C19" s="411"/>
      <c r="D19" s="411"/>
      <c r="E19" s="412"/>
      <c r="F19" s="413"/>
      <c r="G19" s="411"/>
      <c r="H19" s="411"/>
      <c r="I19" s="411"/>
      <c r="J19" s="412"/>
      <c r="K19" s="413"/>
      <c r="L19" s="410"/>
      <c r="M19" s="411"/>
      <c r="N19" s="411"/>
      <c r="O19" s="412"/>
      <c r="P19" s="413"/>
      <c r="Q19" s="411"/>
      <c r="R19" s="411"/>
      <c r="S19" s="397"/>
      <c r="T19" s="391"/>
      <c r="U19" s="398"/>
      <c r="V19" s="399"/>
      <c r="W19" s="416"/>
    </row>
    <row r="20" spans="1:23" ht="15">
      <c r="A20" s="428" t="s">
        <v>170</v>
      </c>
      <c r="B20" s="402">
        <f>C20+D20</f>
        <v>117734</v>
      </c>
      <c r="C20" s="403">
        <f>SUM(C25,C27:C32,C34,C37,C40)</f>
        <v>7332</v>
      </c>
      <c r="D20" s="403">
        <f>SUM(D25,D27:D32,D34,D37,D40)</f>
        <v>110402</v>
      </c>
      <c r="E20" s="404">
        <f>SUM(E25,E27:E32,E34,E37,E40)</f>
        <v>278</v>
      </c>
      <c r="F20" s="405">
        <f>IF(E20=0,0,ROUND(D20/E20/12*1000,0))</f>
        <v>33094</v>
      </c>
      <c r="G20" s="402">
        <f>H20+I20</f>
        <v>119633</v>
      </c>
      <c r="H20" s="403">
        <f>SUM(H25,H27:H32,H34,H37,H40)</f>
        <v>7188</v>
      </c>
      <c r="I20" s="403">
        <f>SUM(I25,I27:I32,I34,I37,I40)</f>
        <v>112445</v>
      </c>
      <c r="J20" s="404">
        <f>SUM(J25,J27:J32,J34,J37,J40)</f>
        <v>281</v>
      </c>
      <c r="K20" s="405">
        <f>IF(J20=0,0,ROUND(I20/J20/12*1000,0))</f>
        <v>33347</v>
      </c>
      <c r="L20" s="402">
        <f>M20+N20</f>
        <v>113509.23</v>
      </c>
      <c r="M20" s="403">
        <f>SUM(M25,M27:M32,M34,M37,M40)</f>
        <v>5325.37</v>
      </c>
      <c r="N20" s="403">
        <f>SUM(N25,N27:N32,N34,N37,N40)</f>
        <v>108183.86</v>
      </c>
      <c r="O20" s="404">
        <f>SUM(O25,O27:O32,O34,O37,O40)</f>
        <v>266</v>
      </c>
      <c r="P20" s="405">
        <f>IF(O20=0,0,ROUND(N20/O20/12*1000,0))</f>
        <v>33892</v>
      </c>
      <c r="Q20" s="403">
        <f>SUM(Q25,Q27:Q32,Q34,Q37,Q40,)</f>
        <v>0</v>
      </c>
      <c r="R20" s="403">
        <f>SUM(R25,R27:R32,R34,R37,R40,)</f>
        <v>0</v>
      </c>
      <c r="S20" s="406"/>
      <c r="T20" s="403">
        <f>SUM(T25,T27:T32,T34,T37,T40)</f>
        <v>862.56</v>
      </c>
      <c r="U20" s="403">
        <f>SUM(U25,U27:U32,U34,U37,U40)</f>
        <v>0</v>
      </c>
      <c r="V20" s="429">
        <f>SUM(V25,V27:V32,V34,V37,V40)</f>
        <v>0</v>
      </c>
      <c r="W20" s="430">
        <f>SUM(W25,W27:W32,W34,W37,W40)</f>
        <v>0</v>
      </c>
    </row>
    <row r="21" spans="1:23" ht="12.75">
      <c r="A21" s="349" t="s">
        <v>166</v>
      </c>
      <c r="B21" s="410"/>
      <c r="C21" s="411"/>
      <c r="D21" s="411"/>
      <c r="E21" s="412"/>
      <c r="F21" s="413"/>
      <c r="G21" s="411"/>
      <c r="H21" s="411"/>
      <c r="I21" s="411"/>
      <c r="J21" s="412"/>
      <c r="K21" s="413"/>
      <c r="L21" s="410"/>
      <c r="M21" s="411"/>
      <c r="N21" s="411"/>
      <c r="O21" s="412"/>
      <c r="P21" s="413"/>
      <c r="Q21" s="411"/>
      <c r="R21" s="411"/>
      <c r="S21" s="397"/>
      <c r="T21" s="410"/>
      <c r="U21" s="414"/>
      <c r="V21" s="415"/>
      <c r="W21" s="416"/>
    </row>
    <row r="22" spans="1:23" ht="12.75">
      <c r="A22" s="417" t="s">
        <v>167</v>
      </c>
      <c r="B22" s="410">
        <f>C22+D22</f>
        <v>926</v>
      </c>
      <c r="C22" s="411">
        <v>926</v>
      </c>
      <c r="D22" s="411"/>
      <c r="E22" s="412"/>
      <c r="F22" s="413">
        <f>IF(E22=0,0,ROUND(D22/E22/12*1000,0))</f>
        <v>0</v>
      </c>
      <c r="G22" s="411">
        <f>H22+I22</f>
        <v>461</v>
      </c>
      <c r="H22" s="411">
        <v>461</v>
      </c>
      <c r="I22" s="411"/>
      <c r="J22" s="412"/>
      <c r="K22" s="413">
        <f>IF(J22=0,0,ROUND(I22/J22/12*1000,0))</f>
        <v>0</v>
      </c>
      <c r="L22" s="411">
        <f>M22+N22</f>
        <v>377.1</v>
      </c>
      <c r="M22" s="411">
        <v>377.1</v>
      </c>
      <c r="N22" s="411"/>
      <c r="O22" s="412"/>
      <c r="P22" s="413">
        <f>IF(O22=0,0,ROUND(N22/O22/12*1000,0))</f>
        <v>0</v>
      </c>
      <c r="Q22" s="411"/>
      <c r="R22" s="411"/>
      <c r="S22" s="397"/>
      <c r="T22" s="410"/>
      <c r="U22" s="414"/>
      <c r="V22" s="415"/>
      <c r="W22" s="416"/>
    </row>
    <row r="23" spans="1:23" ht="13.5" thickBot="1">
      <c r="A23" s="418" t="s">
        <v>168</v>
      </c>
      <c r="B23" s="419"/>
      <c r="C23" s="420"/>
      <c r="D23" s="420">
        <f>SUM(D36,D39,D42)</f>
        <v>0</v>
      </c>
      <c r="E23" s="421">
        <f>SUM(E36,E39,E42)</f>
        <v>0</v>
      </c>
      <c r="F23" s="422">
        <f>IF(E23=0,0,ROUND(D23/E23/12*1000,0))</f>
        <v>0</v>
      </c>
      <c r="G23" s="420"/>
      <c r="H23" s="420"/>
      <c r="I23" s="420">
        <f>SUM(I36,I39,I42)</f>
        <v>0</v>
      </c>
      <c r="J23" s="421">
        <f>SUM(J36,J39,J42)</f>
        <v>0</v>
      </c>
      <c r="K23" s="422">
        <f>IF(J23=0,0,ROUND(I23/J23/12*1000,0))</f>
        <v>0</v>
      </c>
      <c r="L23" s="419">
        <f>M23+N23</f>
        <v>0</v>
      </c>
      <c r="M23" s="420"/>
      <c r="N23" s="420">
        <f>SUM(N36,N39,N42)</f>
        <v>0</v>
      </c>
      <c r="O23" s="421">
        <f>SUM(O36,O39,O42)</f>
        <v>0</v>
      </c>
      <c r="P23" s="422">
        <f>IF(O23=0,0,ROUND(N23/O23/12*1000,0))</f>
        <v>0</v>
      </c>
      <c r="Q23" s="420"/>
      <c r="R23" s="420">
        <f>SUM(R36,R39,R42)</f>
        <v>0</v>
      </c>
      <c r="S23" s="423"/>
      <c r="T23" s="419">
        <f>SUM(T36,T39,T42)</f>
        <v>0</v>
      </c>
      <c r="U23" s="424">
        <f>SUM(U36,U39,U42)</f>
        <v>0</v>
      </c>
      <c r="V23" s="425">
        <f>SUM(V36,V39,V42)</f>
        <v>0</v>
      </c>
      <c r="W23" s="426"/>
    </row>
    <row r="24" spans="1:23" ht="12.75">
      <c r="A24" s="349" t="s">
        <v>171</v>
      </c>
      <c r="B24" s="410"/>
      <c r="C24" s="411"/>
      <c r="D24" s="411"/>
      <c r="E24" s="412"/>
      <c r="F24" s="413"/>
      <c r="G24" s="411"/>
      <c r="H24" s="411"/>
      <c r="I24" s="411"/>
      <c r="J24" s="412"/>
      <c r="K24" s="413"/>
      <c r="L24" s="411"/>
      <c r="M24" s="411"/>
      <c r="N24" s="411"/>
      <c r="O24" s="412"/>
      <c r="P24" s="413"/>
      <c r="Q24" s="411"/>
      <c r="R24" s="411"/>
      <c r="S24" s="397"/>
      <c r="T24" s="410"/>
      <c r="U24" s="414"/>
      <c r="V24" s="415"/>
      <c r="W24" s="416"/>
    </row>
    <row r="25" spans="1:23" ht="12.75">
      <c r="A25" s="431" t="s">
        <v>172</v>
      </c>
      <c r="B25" s="432">
        <f>C25+D25</f>
        <v>117734</v>
      </c>
      <c r="C25" s="433">
        <v>7332</v>
      </c>
      <c r="D25" s="433">
        <v>110402</v>
      </c>
      <c r="E25" s="434">
        <v>278</v>
      </c>
      <c r="F25" s="435">
        <f>IF(E25=0,0,ROUND(D25/E25/12*1000,0))</f>
        <v>33094</v>
      </c>
      <c r="G25" s="433">
        <f>H25+I25</f>
        <v>119633</v>
      </c>
      <c r="H25" s="433">
        <v>7188</v>
      </c>
      <c r="I25" s="433">
        <v>112445</v>
      </c>
      <c r="J25" s="434">
        <v>281</v>
      </c>
      <c r="K25" s="435">
        <f>IF(J25=0,0,ROUND(I25/J25/12*1000,0))</f>
        <v>33347</v>
      </c>
      <c r="L25" s="433">
        <f>M25+N25</f>
        <v>113509.23</v>
      </c>
      <c r="M25" s="433">
        <v>5325.37</v>
      </c>
      <c r="N25" s="433">
        <v>108183.86</v>
      </c>
      <c r="O25" s="434">
        <v>266</v>
      </c>
      <c r="P25" s="435">
        <f>IF(O25=0,0,ROUND(N25/O25/12*1000,0))</f>
        <v>33892</v>
      </c>
      <c r="Q25" s="433"/>
      <c r="R25" s="433"/>
      <c r="S25" s="436"/>
      <c r="T25" s="437">
        <v>862.56</v>
      </c>
      <c r="U25" s="438"/>
      <c r="V25" s="439"/>
      <c r="W25" s="440"/>
    </row>
    <row r="26" spans="1:23" ht="13.5" thickBot="1">
      <c r="A26" s="441"/>
      <c r="B26" s="432"/>
      <c r="C26" s="433"/>
      <c r="D26" s="433"/>
      <c r="E26" s="434"/>
      <c r="F26" s="435"/>
      <c r="G26" s="433"/>
      <c r="H26" s="433"/>
      <c r="I26" s="433"/>
      <c r="J26" s="434"/>
      <c r="K26" s="435"/>
      <c r="L26" s="433"/>
      <c r="M26" s="433"/>
      <c r="N26" s="433"/>
      <c r="O26" s="434"/>
      <c r="P26" s="435"/>
      <c r="Q26" s="433"/>
      <c r="R26" s="433"/>
      <c r="S26" s="436"/>
      <c r="T26" s="437"/>
      <c r="U26" s="438"/>
      <c r="V26" s="439"/>
      <c r="W26" s="440"/>
    </row>
    <row r="27" spans="1:23" ht="12.75" hidden="1">
      <c r="A27" s="442" t="s">
        <v>173</v>
      </c>
      <c r="B27" s="432">
        <f aca="true" t="shared" si="0" ref="B27:B32">C27+D27</f>
        <v>0</v>
      </c>
      <c r="C27" s="433"/>
      <c r="D27" s="433"/>
      <c r="E27" s="434"/>
      <c r="F27" s="435">
        <f aca="true" t="shared" si="1" ref="F27:F32">IF(E27=0,0,ROUND(D27/E27/12*1000,0))</f>
        <v>0</v>
      </c>
      <c r="G27" s="433">
        <f aca="true" t="shared" si="2" ref="G27:G32">H27+I27</f>
        <v>0</v>
      </c>
      <c r="H27" s="433"/>
      <c r="I27" s="433"/>
      <c r="J27" s="434"/>
      <c r="K27" s="435">
        <f aca="true" t="shared" si="3" ref="K27:K32">IF(J27=0,0,ROUND(I27/J27/12*1000,0))</f>
        <v>0</v>
      </c>
      <c r="L27" s="433">
        <f aca="true" t="shared" si="4" ref="L27:L32">M27+N27</f>
        <v>0</v>
      </c>
      <c r="M27" s="433"/>
      <c r="N27" s="433"/>
      <c r="O27" s="434"/>
      <c r="P27" s="435">
        <f aca="true" t="shared" si="5" ref="P27:P32">IF(O27=0,0,ROUND(N27/O27/12*1000,0))</f>
        <v>0</v>
      </c>
      <c r="Q27" s="433"/>
      <c r="R27" s="433"/>
      <c r="S27" s="436"/>
      <c r="T27" s="437"/>
      <c r="U27" s="438"/>
      <c r="V27" s="439"/>
      <c r="W27" s="440"/>
    </row>
    <row r="28" spans="1:23" ht="12.75" hidden="1">
      <c r="A28" s="443" t="s">
        <v>174</v>
      </c>
      <c r="B28" s="432">
        <f t="shared" si="0"/>
        <v>0</v>
      </c>
      <c r="C28" s="433"/>
      <c r="D28" s="433"/>
      <c r="E28" s="434"/>
      <c r="F28" s="435">
        <f t="shared" si="1"/>
        <v>0</v>
      </c>
      <c r="G28" s="433">
        <f t="shared" si="2"/>
        <v>0</v>
      </c>
      <c r="H28" s="433"/>
      <c r="I28" s="433"/>
      <c r="J28" s="434"/>
      <c r="K28" s="435">
        <f t="shared" si="3"/>
        <v>0</v>
      </c>
      <c r="L28" s="433">
        <f t="shared" si="4"/>
        <v>0</v>
      </c>
      <c r="M28" s="433"/>
      <c r="N28" s="433"/>
      <c r="O28" s="434"/>
      <c r="P28" s="435">
        <f t="shared" si="5"/>
        <v>0</v>
      </c>
      <c r="Q28" s="433"/>
      <c r="R28" s="433"/>
      <c r="S28" s="436"/>
      <c r="T28" s="437"/>
      <c r="U28" s="438"/>
      <c r="V28" s="439"/>
      <c r="W28" s="440"/>
    </row>
    <row r="29" spans="1:23" ht="12.75" hidden="1">
      <c r="A29" s="443"/>
      <c r="B29" s="432">
        <f t="shared" si="0"/>
        <v>0</v>
      </c>
      <c r="C29" s="433"/>
      <c r="D29" s="433"/>
      <c r="E29" s="434"/>
      <c r="F29" s="435">
        <f t="shared" si="1"/>
        <v>0</v>
      </c>
      <c r="G29" s="433">
        <f t="shared" si="2"/>
        <v>0</v>
      </c>
      <c r="H29" s="433"/>
      <c r="I29" s="433"/>
      <c r="J29" s="434"/>
      <c r="K29" s="435">
        <f t="shared" si="3"/>
        <v>0</v>
      </c>
      <c r="L29" s="433">
        <f t="shared" si="4"/>
        <v>0</v>
      </c>
      <c r="M29" s="433"/>
      <c r="N29" s="433"/>
      <c r="O29" s="434"/>
      <c r="P29" s="435">
        <f t="shared" si="5"/>
        <v>0</v>
      </c>
      <c r="Q29" s="433"/>
      <c r="R29" s="433"/>
      <c r="S29" s="436"/>
      <c r="T29" s="437"/>
      <c r="U29" s="438"/>
      <c r="V29" s="439"/>
      <c r="W29" s="440"/>
    </row>
    <row r="30" spans="1:23" ht="12.75" hidden="1">
      <c r="A30" s="443"/>
      <c r="B30" s="432">
        <f t="shared" si="0"/>
        <v>0</v>
      </c>
      <c r="C30" s="433"/>
      <c r="D30" s="433"/>
      <c r="E30" s="434"/>
      <c r="F30" s="435">
        <f t="shared" si="1"/>
        <v>0</v>
      </c>
      <c r="G30" s="433">
        <f t="shared" si="2"/>
        <v>0</v>
      </c>
      <c r="H30" s="433"/>
      <c r="I30" s="433"/>
      <c r="J30" s="434"/>
      <c r="K30" s="435">
        <f t="shared" si="3"/>
        <v>0</v>
      </c>
      <c r="L30" s="433">
        <f t="shared" si="4"/>
        <v>0</v>
      </c>
      <c r="M30" s="433"/>
      <c r="N30" s="433"/>
      <c r="O30" s="434"/>
      <c r="P30" s="435">
        <f t="shared" si="5"/>
        <v>0</v>
      </c>
      <c r="Q30" s="433"/>
      <c r="R30" s="433"/>
      <c r="S30" s="436"/>
      <c r="T30" s="437"/>
      <c r="U30" s="438"/>
      <c r="V30" s="439"/>
      <c r="W30" s="440"/>
    </row>
    <row r="31" spans="1:23" ht="12.75" hidden="1">
      <c r="A31" s="443"/>
      <c r="B31" s="432">
        <f t="shared" si="0"/>
        <v>0</v>
      </c>
      <c r="C31" s="433"/>
      <c r="D31" s="433"/>
      <c r="E31" s="434"/>
      <c r="F31" s="435">
        <f t="shared" si="1"/>
        <v>0</v>
      </c>
      <c r="G31" s="433">
        <f t="shared" si="2"/>
        <v>0</v>
      </c>
      <c r="H31" s="433"/>
      <c r="I31" s="433"/>
      <c r="J31" s="434"/>
      <c r="K31" s="435">
        <f t="shared" si="3"/>
        <v>0</v>
      </c>
      <c r="L31" s="433">
        <f t="shared" si="4"/>
        <v>0</v>
      </c>
      <c r="M31" s="433"/>
      <c r="N31" s="433"/>
      <c r="O31" s="434"/>
      <c r="P31" s="435">
        <f t="shared" si="5"/>
        <v>0</v>
      </c>
      <c r="Q31" s="433"/>
      <c r="R31" s="433"/>
      <c r="S31" s="436"/>
      <c r="T31" s="437"/>
      <c r="U31" s="438"/>
      <c r="V31" s="439"/>
      <c r="W31" s="440"/>
    </row>
    <row r="32" spans="1:23" ht="12.75" hidden="1">
      <c r="A32" s="443"/>
      <c r="B32" s="432">
        <f t="shared" si="0"/>
        <v>0</v>
      </c>
      <c r="C32" s="433"/>
      <c r="D32" s="433"/>
      <c r="E32" s="434"/>
      <c r="F32" s="435">
        <f t="shared" si="1"/>
        <v>0</v>
      </c>
      <c r="G32" s="433">
        <f t="shared" si="2"/>
        <v>0</v>
      </c>
      <c r="H32" s="433"/>
      <c r="I32" s="433"/>
      <c r="J32" s="434"/>
      <c r="K32" s="435">
        <f t="shared" si="3"/>
        <v>0</v>
      </c>
      <c r="L32" s="433">
        <f t="shared" si="4"/>
        <v>0</v>
      </c>
      <c r="M32" s="433"/>
      <c r="N32" s="433"/>
      <c r="O32" s="434"/>
      <c r="P32" s="435">
        <f t="shared" si="5"/>
        <v>0</v>
      </c>
      <c r="Q32" s="433"/>
      <c r="R32" s="433"/>
      <c r="S32" s="436"/>
      <c r="T32" s="437"/>
      <c r="U32" s="438"/>
      <c r="V32" s="439"/>
      <c r="W32" s="440"/>
    </row>
    <row r="33" spans="1:23" ht="12.75" hidden="1">
      <c r="A33" s="443"/>
      <c r="B33" s="432"/>
      <c r="C33" s="433"/>
      <c r="D33" s="433"/>
      <c r="E33" s="434"/>
      <c r="F33" s="435"/>
      <c r="G33" s="433"/>
      <c r="H33" s="433"/>
      <c r="I33" s="433"/>
      <c r="J33" s="434"/>
      <c r="K33" s="435"/>
      <c r="L33" s="433"/>
      <c r="M33" s="433"/>
      <c r="N33" s="433"/>
      <c r="O33" s="434"/>
      <c r="P33" s="435"/>
      <c r="Q33" s="433"/>
      <c r="R33" s="433"/>
      <c r="S33" s="436"/>
      <c r="T33" s="437"/>
      <c r="U33" s="438"/>
      <c r="V33" s="439"/>
      <c r="W33" s="440"/>
    </row>
    <row r="34" spans="1:23" ht="12.75" hidden="1">
      <c r="A34" s="444" t="s">
        <v>175</v>
      </c>
      <c r="B34" s="445">
        <f>C34+D34</f>
        <v>0</v>
      </c>
      <c r="C34" s="446"/>
      <c r="D34" s="446"/>
      <c r="E34" s="447"/>
      <c r="F34" s="448">
        <f>IF(E34=0,0,ROUND(D34/E34/12*1000,0))</f>
        <v>0</v>
      </c>
      <c r="G34" s="446">
        <f>H34+I34</f>
        <v>0</v>
      </c>
      <c r="H34" s="446"/>
      <c r="I34" s="446"/>
      <c r="J34" s="447"/>
      <c r="K34" s="448">
        <f>IF(J34=0,0,ROUND(I34/J34/12*1000,0))</f>
        <v>0</v>
      </c>
      <c r="L34" s="446">
        <f>M34+N34</f>
        <v>0</v>
      </c>
      <c r="M34" s="446"/>
      <c r="N34" s="446"/>
      <c r="O34" s="447"/>
      <c r="P34" s="448">
        <f>IF(O34=0,0,ROUND(N34/O34/12*1000,0))</f>
        <v>0</v>
      </c>
      <c r="Q34" s="446"/>
      <c r="R34" s="446"/>
      <c r="S34" s="449"/>
      <c r="T34" s="450"/>
      <c r="U34" s="451"/>
      <c r="V34" s="452"/>
      <c r="W34" s="453"/>
    </row>
    <row r="35" spans="1:23" ht="12.75" hidden="1">
      <c r="A35" s="349" t="s">
        <v>166</v>
      </c>
      <c r="B35" s="410"/>
      <c r="C35" s="411"/>
      <c r="D35" s="411"/>
      <c r="E35" s="412"/>
      <c r="F35" s="413"/>
      <c r="G35" s="411"/>
      <c r="H35" s="411"/>
      <c r="I35" s="411"/>
      <c r="J35" s="412"/>
      <c r="K35" s="413"/>
      <c r="L35" s="410"/>
      <c r="M35" s="411"/>
      <c r="N35" s="411"/>
      <c r="O35" s="412"/>
      <c r="P35" s="413"/>
      <c r="Q35" s="411"/>
      <c r="R35" s="411"/>
      <c r="S35" s="397"/>
      <c r="T35" s="410"/>
      <c r="U35" s="414"/>
      <c r="V35" s="415"/>
      <c r="W35" s="416"/>
    </row>
    <row r="36" spans="1:23" ht="12.75" hidden="1">
      <c r="A36" s="454" t="s">
        <v>168</v>
      </c>
      <c r="B36" s="432"/>
      <c r="C36" s="433"/>
      <c r="D36" s="433"/>
      <c r="E36" s="434"/>
      <c r="F36" s="435">
        <f>IF(E36=0,0,ROUND(D36/E36/12*1000,0))</f>
        <v>0</v>
      </c>
      <c r="G36" s="433"/>
      <c r="H36" s="433"/>
      <c r="I36" s="433"/>
      <c r="J36" s="434"/>
      <c r="K36" s="435">
        <f>IF(J36=0,0,ROUND(I36/J36/12*1000,0))</f>
        <v>0</v>
      </c>
      <c r="L36" s="432"/>
      <c r="M36" s="433"/>
      <c r="N36" s="433"/>
      <c r="O36" s="434"/>
      <c r="P36" s="435">
        <f>IF(O36=0,0,ROUND(N36/O36/12*1000,0))</f>
        <v>0</v>
      </c>
      <c r="Q36" s="433"/>
      <c r="R36" s="433"/>
      <c r="S36" s="436"/>
      <c r="T36" s="432"/>
      <c r="U36" s="455"/>
      <c r="V36" s="456"/>
      <c r="W36" s="440"/>
    </row>
    <row r="37" spans="1:23" ht="12.75" hidden="1">
      <c r="A37" s="444" t="s">
        <v>175</v>
      </c>
      <c r="B37" s="445">
        <f>C37+D37</f>
        <v>0</v>
      </c>
      <c r="C37" s="446"/>
      <c r="D37" s="446"/>
      <c r="E37" s="447"/>
      <c r="F37" s="448">
        <f>IF(E37=0,0,ROUND(D37/E37/12*1000,0))</f>
        <v>0</v>
      </c>
      <c r="G37" s="446">
        <f>H37+I37</f>
        <v>0</v>
      </c>
      <c r="H37" s="446"/>
      <c r="I37" s="446"/>
      <c r="J37" s="447"/>
      <c r="K37" s="448">
        <f>IF(J37=0,0,ROUND(I37/J37/12*1000,0))</f>
        <v>0</v>
      </c>
      <c r="L37" s="446">
        <f>M37+N37</f>
        <v>0</v>
      </c>
      <c r="M37" s="446"/>
      <c r="N37" s="446"/>
      <c r="O37" s="447"/>
      <c r="P37" s="448">
        <f>IF(O37=0,0,ROUND(N37/O37/12*1000,0))</f>
        <v>0</v>
      </c>
      <c r="Q37" s="446"/>
      <c r="R37" s="446"/>
      <c r="S37" s="449"/>
      <c r="T37" s="450"/>
      <c r="U37" s="451"/>
      <c r="V37" s="452"/>
      <c r="W37" s="453"/>
    </row>
    <row r="38" spans="1:23" ht="12.75" hidden="1">
      <c r="A38" s="349" t="s">
        <v>166</v>
      </c>
      <c r="B38" s="410"/>
      <c r="C38" s="411"/>
      <c r="D38" s="411"/>
      <c r="E38" s="412"/>
      <c r="F38" s="413"/>
      <c r="G38" s="411"/>
      <c r="H38" s="411"/>
      <c r="I38" s="411"/>
      <c r="J38" s="412"/>
      <c r="K38" s="413"/>
      <c r="L38" s="410"/>
      <c r="M38" s="411"/>
      <c r="N38" s="411"/>
      <c r="O38" s="412"/>
      <c r="P38" s="413"/>
      <c r="Q38" s="411"/>
      <c r="R38" s="411"/>
      <c r="S38" s="397"/>
      <c r="T38" s="410"/>
      <c r="U38" s="414"/>
      <c r="V38" s="415"/>
      <c r="W38" s="416"/>
    </row>
    <row r="39" spans="1:23" ht="12.75" hidden="1">
      <c r="A39" s="454" t="s">
        <v>168</v>
      </c>
      <c r="B39" s="432"/>
      <c r="C39" s="433"/>
      <c r="D39" s="433"/>
      <c r="E39" s="434"/>
      <c r="F39" s="435">
        <f>IF(E39=0,0,ROUND(D39/E39/12*1000,0))</f>
        <v>0</v>
      </c>
      <c r="G39" s="433"/>
      <c r="H39" s="433"/>
      <c r="I39" s="433"/>
      <c r="J39" s="434"/>
      <c r="K39" s="435">
        <f>IF(J39=0,0,ROUND(I39/J39/12*1000,0))</f>
        <v>0</v>
      </c>
      <c r="L39" s="432"/>
      <c r="M39" s="433"/>
      <c r="N39" s="433"/>
      <c r="O39" s="434"/>
      <c r="P39" s="435">
        <f>IF(O39=0,0,ROUND(N39/O39/12*1000,0))</f>
        <v>0</v>
      </c>
      <c r="Q39" s="433"/>
      <c r="R39" s="433"/>
      <c r="S39" s="436"/>
      <c r="T39" s="432"/>
      <c r="U39" s="455"/>
      <c r="V39" s="456"/>
      <c r="W39" s="440"/>
    </row>
    <row r="40" spans="1:23" ht="12.75" hidden="1">
      <c r="A40" s="444" t="s">
        <v>175</v>
      </c>
      <c r="B40" s="445">
        <f>C40+D40</f>
        <v>0</v>
      </c>
      <c r="C40" s="446"/>
      <c r="D40" s="446"/>
      <c r="E40" s="447"/>
      <c r="F40" s="448">
        <f>IF(E40=0,0,ROUND(D40/E40/12*1000,0))</f>
        <v>0</v>
      </c>
      <c r="G40" s="446">
        <f>H40+I40</f>
        <v>0</v>
      </c>
      <c r="H40" s="446"/>
      <c r="I40" s="446"/>
      <c r="J40" s="447"/>
      <c r="K40" s="448">
        <f>IF(J40=0,0,ROUND(I40/J40/12*1000,0))</f>
        <v>0</v>
      </c>
      <c r="L40" s="446">
        <f>M40+N40</f>
        <v>0</v>
      </c>
      <c r="M40" s="446"/>
      <c r="N40" s="446"/>
      <c r="O40" s="447"/>
      <c r="P40" s="448">
        <f>IF(O40=0,0,ROUND(N40/O40/12*1000,0))</f>
        <v>0</v>
      </c>
      <c r="Q40" s="446"/>
      <c r="R40" s="446"/>
      <c r="S40" s="449"/>
      <c r="T40" s="450"/>
      <c r="U40" s="451"/>
      <c r="V40" s="452"/>
      <c r="W40" s="453"/>
    </row>
    <row r="41" spans="1:23" ht="12.75" hidden="1">
      <c r="A41" s="349" t="s">
        <v>166</v>
      </c>
      <c r="B41" s="410"/>
      <c r="C41" s="411"/>
      <c r="D41" s="411"/>
      <c r="E41" s="412"/>
      <c r="F41" s="413"/>
      <c r="G41" s="411"/>
      <c r="H41" s="411"/>
      <c r="I41" s="411"/>
      <c r="J41" s="412"/>
      <c r="K41" s="413"/>
      <c r="L41" s="410"/>
      <c r="M41" s="411"/>
      <c r="N41" s="411"/>
      <c r="O41" s="412"/>
      <c r="P41" s="413"/>
      <c r="Q41" s="411"/>
      <c r="R41" s="411"/>
      <c r="S41" s="397"/>
      <c r="T41" s="410"/>
      <c r="U41" s="414"/>
      <c r="V41" s="415"/>
      <c r="W41" s="416"/>
    </row>
    <row r="42" spans="1:23" ht="13.5" hidden="1" thickBot="1">
      <c r="A42" s="457" t="s">
        <v>168</v>
      </c>
      <c r="B42" s="410"/>
      <c r="C42" s="411"/>
      <c r="D42" s="411"/>
      <c r="E42" s="412"/>
      <c r="F42" s="413">
        <f>IF(E42=0,0,ROUND(D42/E42/12*1000,0))</f>
        <v>0</v>
      </c>
      <c r="G42" s="411"/>
      <c r="H42" s="411"/>
      <c r="I42" s="411"/>
      <c r="J42" s="412"/>
      <c r="K42" s="413">
        <f>IF(J42=0,0,ROUND(I42/J42/12*1000,0))</f>
        <v>0</v>
      </c>
      <c r="L42" s="410"/>
      <c r="M42" s="411"/>
      <c r="N42" s="411"/>
      <c r="O42" s="412"/>
      <c r="P42" s="413">
        <f>IF(O42=0,0,ROUND(N42/O42/12*1000,0))</f>
        <v>0</v>
      </c>
      <c r="Q42" s="411"/>
      <c r="R42" s="411"/>
      <c r="S42" s="397"/>
      <c r="T42" s="410"/>
      <c r="U42" s="414"/>
      <c r="V42" s="415"/>
      <c r="W42" s="416"/>
    </row>
    <row r="43" spans="1:23" ht="13.5" thickBot="1">
      <c r="A43" s="458" t="s">
        <v>176</v>
      </c>
      <c r="B43" s="459">
        <f>C43+D43</f>
        <v>0</v>
      </c>
      <c r="C43" s="460"/>
      <c r="D43" s="460"/>
      <c r="E43" s="461"/>
      <c r="F43" s="462">
        <f>IF(E43=0,0,ROUND(D43/E43/12*1000,0))</f>
        <v>0</v>
      </c>
      <c r="G43" s="460">
        <f>H43+I43</f>
        <v>0</v>
      </c>
      <c r="H43" s="460"/>
      <c r="I43" s="460"/>
      <c r="J43" s="461"/>
      <c r="K43" s="462">
        <f>IF(J43=0,0,ROUND(I43/J43/12*1000,0))</f>
        <v>0</v>
      </c>
      <c r="L43" s="460">
        <f>M43+N43</f>
        <v>0</v>
      </c>
      <c r="M43" s="460"/>
      <c r="N43" s="460"/>
      <c r="O43" s="461"/>
      <c r="P43" s="462">
        <f>IF(O43=0,0,ROUND(N43/O43/12*1000,0))</f>
        <v>0</v>
      </c>
      <c r="Q43" s="460"/>
      <c r="R43" s="460"/>
      <c r="S43" s="463"/>
      <c r="T43" s="459"/>
      <c r="U43" s="464"/>
      <c r="V43" s="465"/>
      <c r="W43" s="466"/>
    </row>
    <row r="44" spans="1:23" ht="13.5" thickBot="1">
      <c r="A44" s="467"/>
      <c r="B44" s="468"/>
      <c r="C44" s="469"/>
      <c r="D44" s="469"/>
      <c r="E44" s="470"/>
      <c r="F44" s="471"/>
      <c r="G44" s="469"/>
      <c r="H44" s="469"/>
      <c r="I44" s="469"/>
      <c r="J44" s="470"/>
      <c r="K44" s="471"/>
      <c r="L44" s="469"/>
      <c r="M44" s="469"/>
      <c r="N44" s="469"/>
      <c r="O44" s="470"/>
      <c r="P44" s="471"/>
      <c r="Q44" s="469"/>
      <c r="R44" s="469"/>
      <c r="S44" s="472"/>
      <c r="T44" s="468"/>
      <c r="U44" s="473"/>
      <c r="V44" s="474"/>
      <c r="W44" s="475"/>
    </row>
    <row r="45" spans="1:23" ht="15">
      <c r="A45" s="476" t="s">
        <v>177</v>
      </c>
      <c r="B45" s="477">
        <f>C45+D45</f>
        <v>1497026</v>
      </c>
      <c r="C45" s="478">
        <v>47112</v>
      </c>
      <c r="D45" s="478">
        <v>1449914</v>
      </c>
      <c r="E45" s="479">
        <v>6806</v>
      </c>
      <c r="F45" s="480">
        <f>IF(E45=0,0,ROUND(D45/E45/12*1000,0))</f>
        <v>17753</v>
      </c>
      <c r="G45" s="477">
        <f>H45+I45</f>
        <v>1571592</v>
      </c>
      <c r="H45" s="478">
        <v>64829</v>
      </c>
      <c r="I45" s="478">
        <v>1506763</v>
      </c>
      <c r="J45" s="479">
        <v>6814</v>
      </c>
      <c r="K45" s="480">
        <f>IF(J45=0,0,ROUND(I45/J45/12*1000,0))</f>
        <v>18427</v>
      </c>
      <c r="L45" s="477">
        <f>M45+N45</f>
        <v>1611320.76</v>
      </c>
      <c r="M45" s="478">
        <v>73800.55</v>
      </c>
      <c r="N45" s="478">
        <v>1537520.21</v>
      </c>
      <c r="O45" s="479">
        <v>6697</v>
      </c>
      <c r="P45" s="480">
        <f>IF(O45=0,0,ROUND(N45/O45/12*1000,0))</f>
        <v>19132</v>
      </c>
      <c r="Q45" s="478"/>
      <c r="R45" s="478"/>
      <c r="S45" s="481">
        <v>3698.39</v>
      </c>
      <c r="T45" s="477">
        <v>66.07</v>
      </c>
      <c r="U45" s="482">
        <v>24472.84</v>
      </c>
      <c r="V45" s="483">
        <v>14568.18</v>
      </c>
      <c r="W45" s="484">
        <v>37997.75</v>
      </c>
    </row>
    <row r="46" spans="1:23" s="494" customFormat="1" ht="15" hidden="1">
      <c r="A46" s="485"/>
      <c r="B46" s="486"/>
      <c r="C46" s="487"/>
      <c r="D46" s="487"/>
      <c r="E46" s="488"/>
      <c r="F46" s="489"/>
      <c r="G46" s="487"/>
      <c r="H46" s="487"/>
      <c r="I46" s="487"/>
      <c r="J46" s="488"/>
      <c r="K46" s="489"/>
      <c r="L46" s="487"/>
      <c r="M46" s="487"/>
      <c r="N46" s="487"/>
      <c r="O46" s="488"/>
      <c r="P46" s="489"/>
      <c r="Q46" s="487"/>
      <c r="R46" s="487"/>
      <c r="S46" s="490"/>
      <c r="T46" s="486"/>
      <c r="U46" s="491"/>
      <c r="V46" s="492"/>
      <c r="W46" s="493"/>
    </row>
    <row r="47" spans="1:23" ht="15" hidden="1">
      <c r="A47" s="485"/>
      <c r="B47" s="486"/>
      <c r="C47" s="487"/>
      <c r="D47" s="487"/>
      <c r="E47" s="488"/>
      <c r="F47" s="489"/>
      <c r="G47" s="487"/>
      <c r="H47" s="487"/>
      <c r="I47" s="487"/>
      <c r="J47" s="488"/>
      <c r="K47" s="489"/>
      <c r="L47" s="487"/>
      <c r="M47" s="487"/>
      <c r="N47" s="487"/>
      <c r="O47" s="488"/>
      <c r="P47" s="489"/>
      <c r="Q47" s="487"/>
      <c r="R47" s="487"/>
      <c r="S47" s="490"/>
      <c r="T47" s="486"/>
      <c r="U47" s="491"/>
      <c r="V47" s="492"/>
      <c r="W47" s="493"/>
    </row>
    <row r="48" spans="1:23" ht="15" hidden="1">
      <c r="A48" s="485"/>
      <c r="B48" s="486"/>
      <c r="C48" s="487"/>
      <c r="D48" s="487"/>
      <c r="E48" s="488"/>
      <c r="F48" s="489"/>
      <c r="G48" s="487"/>
      <c r="H48" s="487"/>
      <c r="I48" s="487"/>
      <c r="J48" s="488"/>
      <c r="K48" s="489"/>
      <c r="L48" s="487"/>
      <c r="M48" s="487"/>
      <c r="N48" s="487"/>
      <c r="O48" s="488"/>
      <c r="P48" s="489"/>
      <c r="Q48" s="487"/>
      <c r="R48" s="487"/>
      <c r="S48" s="490"/>
      <c r="T48" s="486"/>
      <c r="U48" s="491"/>
      <c r="V48" s="492"/>
      <c r="W48" s="493"/>
    </row>
    <row r="49" spans="1:23" ht="12.75">
      <c r="A49" s="495" t="s">
        <v>178</v>
      </c>
      <c r="B49" s="445"/>
      <c r="C49" s="446"/>
      <c r="D49" s="446"/>
      <c r="E49" s="447"/>
      <c r="F49" s="448"/>
      <c r="G49" s="446"/>
      <c r="H49" s="446"/>
      <c r="I49" s="446"/>
      <c r="J49" s="447"/>
      <c r="K49" s="448"/>
      <c r="L49" s="446"/>
      <c r="M49" s="446"/>
      <c r="N49" s="446"/>
      <c r="O49" s="447"/>
      <c r="P49" s="448"/>
      <c r="Q49" s="446"/>
      <c r="R49" s="496"/>
      <c r="S49" s="449"/>
      <c r="T49" s="445"/>
      <c r="U49" s="497"/>
      <c r="V49" s="498"/>
      <c r="W49" s="453"/>
    </row>
    <row r="50" spans="1:23" ht="12.75">
      <c r="A50" s="417" t="s">
        <v>179</v>
      </c>
      <c r="B50" s="410">
        <f>C50+D50</f>
        <v>0</v>
      </c>
      <c r="C50" s="411"/>
      <c r="D50" s="411"/>
      <c r="E50" s="412"/>
      <c r="F50" s="413">
        <f>IF(E50=0,0,ROUND(D50/E50/12*1000,0))</f>
        <v>0</v>
      </c>
      <c r="G50" s="411">
        <f>H50+I50</f>
        <v>34374</v>
      </c>
      <c r="H50" s="411">
        <v>6569</v>
      </c>
      <c r="I50" s="411">
        <v>27805</v>
      </c>
      <c r="J50" s="412"/>
      <c r="K50" s="413">
        <f>IF(J50=0,0,ROUND(I50/J50/12*1000,0))</f>
        <v>0</v>
      </c>
      <c r="L50" s="411">
        <f>M50+N50</f>
        <v>18723.129999999997</v>
      </c>
      <c r="M50" s="411">
        <v>5683</v>
      </c>
      <c r="N50" s="411">
        <v>13040.13</v>
      </c>
      <c r="O50" s="412"/>
      <c r="P50" s="413">
        <f>IF(O50=0,0,ROUND(N50/O50/12*1000,0))</f>
        <v>0</v>
      </c>
      <c r="Q50" s="411"/>
      <c r="R50" s="411"/>
      <c r="S50" s="397">
        <v>3698.39</v>
      </c>
      <c r="T50" s="410"/>
      <c r="U50" s="414"/>
      <c r="V50" s="415"/>
      <c r="W50" s="416"/>
    </row>
    <row r="51" spans="1:23" ht="13.5" thickBot="1">
      <c r="A51" s="499"/>
      <c r="B51" s="419"/>
      <c r="C51" s="420"/>
      <c r="D51" s="420"/>
      <c r="E51" s="421"/>
      <c r="F51" s="422"/>
      <c r="G51" s="420"/>
      <c r="H51" s="420"/>
      <c r="I51" s="420"/>
      <c r="J51" s="421"/>
      <c r="K51" s="422"/>
      <c r="L51" s="420"/>
      <c r="M51" s="420"/>
      <c r="N51" s="420"/>
      <c r="O51" s="421"/>
      <c r="P51" s="422"/>
      <c r="Q51" s="420"/>
      <c r="R51" s="420"/>
      <c r="S51" s="397"/>
      <c r="T51" s="437"/>
      <c r="U51" s="438"/>
      <c r="V51" s="439"/>
      <c r="W51" s="426"/>
    </row>
    <row r="52" spans="1:23" ht="15.75" thickTop="1">
      <c r="A52" s="500" t="s">
        <v>180</v>
      </c>
      <c r="B52" s="501"/>
      <c r="C52" s="501"/>
      <c r="D52" s="501"/>
      <c r="E52" s="502"/>
      <c r="F52" s="503"/>
      <c r="G52" s="501"/>
      <c r="H52" s="501"/>
      <c r="I52" s="501"/>
      <c r="J52" s="502"/>
      <c r="K52" s="503"/>
      <c r="L52" s="501"/>
      <c r="M52" s="501"/>
      <c r="N52" s="501"/>
      <c r="O52" s="502"/>
      <c r="P52" s="503"/>
      <c r="Q52" s="501"/>
      <c r="R52" s="501"/>
      <c r="S52" s="504"/>
      <c r="T52" s="505"/>
      <c r="U52" s="506"/>
      <c r="V52" s="507"/>
      <c r="W52" s="508"/>
    </row>
    <row r="53" spans="1:23" ht="15.75">
      <c r="A53" s="509" t="s">
        <v>181</v>
      </c>
      <c r="B53" s="510">
        <f>IF(B15+B45=C53+D53,B15+B45,"chyba")</f>
        <v>1614760</v>
      </c>
      <c r="C53" s="510">
        <f>C15+C45</f>
        <v>54444</v>
      </c>
      <c r="D53" s="511">
        <f>D15+D45</f>
        <v>1560316</v>
      </c>
      <c r="E53" s="512">
        <f>E15+E45</f>
        <v>7084</v>
      </c>
      <c r="F53" s="513">
        <f>IF(E53=0,0,ROUND(D53/E53/12*1000,0))</f>
        <v>18355</v>
      </c>
      <c r="G53" s="510">
        <f>IF(G15+G45=H53+I53,G15+G45,"chyba")</f>
        <v>1691225</v>
      </c>
      <c r="H53" s="510">
        <f>H15+H45</f>
        <v>72017</v>
      </c>
      <c r="I53" s="511">
        <f>I15+I45</f>
        <v>1619208</v>
      </c>
      <c r="J53" s="512">
        <f>J15+J45</f>
        <v>7095</v>
      </c>
      <c r="K53" s="513">
        <f>IF(J53=0,0,ROUND(I53/J53/12*1000,0))</f>
        <v>19018</v>
      </c>
      <c r="L53" s="510">
        <f>IF(L15+L45=M53+N53,L15+L45,"chyba")</f>
        <v>1724829.99</v>
      </c>
      <c r="M53" s="510">
        <f>M15+M45</f>
        <v>79125.92</v>
      </c>
      <c r="N53" s="511">
        <f>N15+N45</f>
        <v>1645704.07</v>
      </c>
      <c r="O53" s="512">
        <f>O15+O45</f>
        <v>6963</v>
      </c>
      <c r="P53" s="513">
        <f>IF(O53=0,0,ROUND(N53/O53/12*1000,0))</f>
        <v>19696</v>
      </c>
      <c r="Q53" s="510">
        <f>Q15+Q45</f>
        <v>0</v>
      </c>
      <c r="R53" s="510">
        <f>R15+R45</f>
        <v>0</v>
      </c>
      <c r="S53" s="514">
        <f>S45</f>
        <v>3698.39</v>
      </c>
      <c r="T53" s="515">
        <f>T15+T45</f>
        <v>928.6299999999999</v>
      </c>
      <c r="U53" s="516">
        <f>U15+U45</f>
        <v>24472.84</v>
      </c>
      <c r="V53" s="517">
        <f>V15+V45</f>
        <v>14568.18</v>
      </c>
      <c r="W53" s="518">
        <f>W15+W45</f>
        <v>37997.75</v>
      </c>
    </row>
    <row r="54" spans="1:23" ht="13.5" thickBot="1">
      <c r="A54" s="519"/>
      <c r="B54" s="520"/>
      <c r="C54" s="520"/>
      <c r="D54" s="520"/>
      <c r="E54" s="521"/>
      <c r="F54" s="522"/>
      <c r="G54" s="520"/>
      <c r="H54" s="520"/>
      <c r="I54" s="520"/>
      <c r="J54" s="521"/>
      <c r="K54" s="522"/>
      <c r="L54" s="520"/>
      <c r="M54" s="520"/>
      <c r="N54" s="520"/>
      <c r="O54" s="523"/>
      <c r="P54" s="522"/>
      <c r="Q54" s="520"/>
      <c r="R54" s="520"/>
      <c r="S54" s="524"/>
      <c r="T54" s="525"/>
      <c r="U54" s="526"/>
      <c r="V54" s="527"/>
      <c r="W54" s="528"/>
    </row>
    <row r="55" spans="1:23" ht="16.5" thickBot="1" thickTop="1">
      <c r="A55" s="529" t="s">
        <v>182</v>
      </c>
      <c r="B55" s="530"/>
      <c r="C55" s="530"/>
      <c r="D55" s="530"/>
      <c r="E55" s="531"/>
      <c r="F55" s="531"/>
      <c r="G55" s="530"/>
      <c r="H55" s="530"/>
      <c r="I55" s="530"/>
      <c r="J55" s="531"/>
      <c r="K55" s="531"/>
      <c r="L55" s="530"/>
      <c r="M55" s="530"/>
      <c r="N55" s="530"/>
      <c r="O55" s="531"/>
      <c r="P55" s="531"/>
      <c r="Q55" s="530"/>
      <c r="R55" s="530"/>
      <c r="S55" s="530"/>
      <c r="T55" s="530"/>
      <c r="U55" s="530"/>
      <c r="V55" s="530"/>
      <c r="W55" s="530"/>
    </row>
    <row r="56" spans="1:23" ht="13.5" thickTop="1">
      <c r="A56" s="532" t="s">
        <v>183</v>
      </c>
      <c r="B56" s="501"/>
      <c r="C56" s="501"/>
      <c r="D56" s="501"/>
      <c r="E56" s="502"/>
      <c r="F56" s="503"/>
      <c r="G56" s="501"/>
      <c r="H56" s="501"/>
      <c r="I56" s="501"/>
      <c r="J56" s="502"/>
      <c r="K56" s="503"/>
      <c r="L56" s="501"/>
      <c r="M56" s="501"/>
      <c r="N56" s="501"/>
      <c r="O56" s="502"/>
      <c r="P56" s="503"/>
      <c r="Q56" s="505"/>
      <c r="R56" s="507"/>
      <c r="S56" s="533"/>
      <c r="T56" s="505"/>
      <c r="U56" s="506"/>
      <c r="V56" s="507"/>
      <c r="W56" s="508"/>
    </row>
    <row r="57" spans="1:23" ht="12.75">
      <c r="A57" s="534" t="s">
        <v>184</v>
      </c>
      <c r="B57" s="411">
        <f>C57+D57</f>
        <v>0</v>
      </c>
      <c r="C57" s="411"/>
      <c r="D57" s="411"/>
      <c r="E57" s="412"/>
      <c r="F57" s="413">
        <f>IF(E57=0,0,ROUND(D57/E57/12*1000,0))</f>
        <v>0</v>
      </c>
      <c r="G57" s="411">
        <f>H57+I57</f>
        <v>0</v>
      </c>
      <c r="H57" s="411"/>
      <c r="I57" s="411"/>
      <c r="J57" s="412"/>
      <c r="K57" s="413">
        <f>IF(J57=0,0,ROUND(I57/J57/12*1000,0))</f>
        <v>0</v>
      </c>
      <c r="L57" s="411">
        <f>M57+N57</f>
        <v>0</v>
      </c>
      <c r="M57" s="411"/>
      <c r="N57" s="411"/>
      <c r="O57" s="412"/>
      <c r="P57" s="413">
        <f>IF(O57=0,0,ROUND(N57/O57/12*1000,0))</f>
        <v>0</v>
      </c>
      <c r="Q57" s="410"/>
      <c r="R57" s="415"/>
      <c r="S57" s="535"/>
      <c r="T57" s="395"/>
      <c r="U57" s="536"/>
      <c r="V57" s="396"/>
      <c r="W57" s="416"/>
    </row>
    <row r="58" spans="1:23" ht="13.5" thickBot="1">
      <c r="A58" s="537" t="s">
        <v>185</v>
      </c>
      <c r="B58" s="520"/>
      <c r="C58" s="520"/>
      <c r="D58" s="520"/>
      <c r="E58" s="521"/>
      <c r="F58" s="522"/>
      <c r="G58" s="520"/>
      <c r="H58" s="520"/>
      <c r="I58" s="520"/>
      <c r="J58" s="521"/>
      <c r="K58" s="522"/>
      <c r="L58" s="520"/>
      <c r="M58" s="520"/>
      <c r="N58" s="520"/>
      <c r="O58" s="521"/>
      <c r="P58" s="522"/>
      <c r="Q58" s="525"/>
      <c r="R58" s="527"/>
      <c r="S58" s="538"/>
      <c r="T58" s="525"/>
      <c r="U58" s="526"/>
      <c r="V58" s="527"/>
      <c r="W58" s="528"/>
    </row>
    <row r="59" spans="1:23" ht="14.25" thickBot="1" thickTop="1">
      <c r="A59" s="539"/>
      <c r="B59" s="530"/>
      <c r="C59" s="530"/>
      <c r="D59" s="530"/>
      <c r="E59" s="531"/>
      <c r="F59" s="531"/>
      <c r="G59" s="530"/>
      <c r="H59" s="530"/>
      <c r="I59" s="530"/>
      <c r="J59" s="531"/>
      <c r="K59" s="531"/>
      <c r="L59" s="530"/>
      <c r="M59" s="530"/>
      <c r="N59" s="530"/>
      <c r="O59" s="531"/>
      <c r="P59" s="531"/>
      <c r="Q59" s="530"/>
      <c r="R59" s="530"/>
      <c r="S59" s="530"/>
      <c r="T59" s="530"/>
      <c r="U59" s="530"/>
      <c r="V59" s="530"/>
      <c r="W59" s="530"/>
    </row>
    <row r="60" spans="1:23" ht="13.5" thickTop="1">
      <c r="A60" s="340"/>
      <c r="B60" s="501"/>
      <c r="C60" s="501"/>
      <c r="D60" s="501"/>
      <c r="E60" s="502"/>
      <c r="F60" s="503"/>
      <c r="G60" s="501"/>
      <c r="H60" s="501"/>
      <c r="I60" s="501"/>
      <c r="J60" s="502"/>
      <c r="K60" s="503"/>
      <c r="L60" s="501"/>
      <c r="M60" s="501"/>
      <c r="N60" s="501"/>
      <c r="O60" s="502"/>
      <c r="P60" s="503"/>
      <c r="Q60" s="505"/>
      <c r="R60" s="507"/>
      <c r="S60" s="533"/>
      <c r="T60" s="505"/>
      <c r="U60" s="506"/>
      <c r="V60" s="507"/>
      <c r="W60" s="540"/>
    </row>
    <row r="61" spans="1:23" ht="12.75">
      <c r="A61" s="541" t="s">
        <v>186</v>
      </c>
      <c r="B61" s="411">
        <f>C61+D61</f>
        <v>20840</v>
      </c>
      <c r="C61" s="411">
        <v>1000</v>
      </c>
      <c r="D61" s="411">
        <v>19840</v>
      </c>
      <c r="E61" s="412">
        <v>83</v>
      </c>
      <c r="F61" s="413">
        <f>IF(E61=0,0,ROUND(D61/E61/12*1000,0))</f>
        <v>19920</v>
      </c>
      <c r="G61" s="411">
        <f>H61+I61</f>
        <v>20840</v>
      </c>
      <c r="H61" s="411">
        <v>1000</v>
      </c>
      <c r="I61" s="411">
        <v>19840</v>
      </c>
      <c r="J61" s="412">
        <v>83</v>
      </c>
      <c r="K61" s="413">
        <f>IF(J61=0,0,ROUND(I61/J61/12*1000,0))</f>
        <v>19920</v>
      </c>
      <c r="L61" s="411">
        <f>M61+N61</f>
        <v>19784.11</v>
      </c>
      <c r="M61" s="411">
        <v>896.97</v>
      </c>
      <c r="N61" s="411">
        <v>18887.14</v>
      </c>
      <c r="O61" s="412">
        <v>80</v>
      </c>
      <c r="P61" s="413">
        <f>IF(O61=0,0,ROUND(N61/O61/12*1000,0))</f>
        <v>19674</v>
      </c>
      <c r="Q61" s="410">
        <v>0</v>
      </c>
      <c r="R61" s="415">
        <v>0</v>
      </c>
      <c r="S61" s="535">
        <v>0</v>
      </c>
      <c r="T61" s="395">
        <v>0</v>
      </c>
      <c r="U61" s="536">
        <v>0</v>
      </c>
      <c r="V61" s="396">
        <v>0</v>
      </c>
      <c r="W61" s="542">
        <v>311.63</v>
      </c>
    </row>
    <row r="62" spans="1:23" ht="13.5" thickBot="1">
      <c r="A62" s="543" t="s">
        <v>187</v>
      </c>
      <c r="B62" s="520"/>
      <c r="C62" s="520"/>
      <c r="D62" s="520"/>
      <c r="E62" s="521"/>
      <c r="F62" s="522"/>
      <c r="G62" s="520"/>
      <c r="H62" s="520"/>
      <c r="I62" s="520"/>
      <c r="J62" s="521"/>
      <c r="K62" s="522"/>
      <c r="L62" s="520"/>
      <c r="M62" s="520"/>
      <c r="N62" s="520"/>
      <c r="O62" s="521"/>
      <c r="P62" s="522"/>
      <c r="Q62" s="525"/>
      <c r="R62" s="527"/>
      <c r="S62" s="538"/>
      <c r="T62" s="525"/>
      <c r="U62" s="526"/>
      <c r="V62" s="527"/>
      <c r="W62" s="544"/>
    </row>
    <row r="63" spans="1:24" ht="13.5" thickTop="1">
      <c r="A63" s="494"/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</row>
    <row r="64" spans="1:24" s="548" customFormat="1" ht="12.75">
      <c r="A64" s="545"/>
      <c r="B64" s="546"/>
      <c r="C64" s="546"/>
      <c r="D64" s="546"/>
      <c r="E64" s="546"/>
      <c r="F64" s="546"/>
      <c r="G64" s="546"/>
      <c r="H64" s="546"/>
      <c r="I64" s="546"/>
      <c r="J64" s="546"/>
      <c r="K64" s="546"/>
      <c r="L64" s="546"/>
      <c r="M64" s="546"/>
      <c r="N64" s="546"/>
      <c r="O64" s="546"/>
      <c r="P64" s="546"/>
      <c r="Q64" s="546"/>
      <c r="R64" s="546"/>
      <c r="S64" s="546"/>
      <c r="T64" s="546"/>
      <c r="U64" s="546"/>
      <c r="V64" s="547"/>
      <c r="W64" s="547"/>
      <c r="X64" s="546"/>
    </row>
    <row r="65" spans="1:25" s="548" customFormat="1" ht="15" customHeight="1">
      <c r="A65" s="549" t="s">
        <v>188</v>
      </c>
      <c r="B65" s="550" t="s">
        <v>189</v>
      </c>
      <c r="C65" s="550"/>
      <c r="D65" s="550"/>
      <c r="E65" s="550"/>
      <c r="F65" s="550"/>
      <c r="G65" s="550"/>
      <c r="H65" s="550"/>
      <c r="I65" s="550"/>
      <c r="J65" s="550"/>
      <c r="K65" s="550"/>
      <c r="L65" s="550"/>
      <c r="M65" s="550"/>
      <c r="N65" s="550"/>
      <c r="O65" s="550"/>
      <c r="P65" s="550"/>
      <c r="Q65" s="550"/>
      <c r="R65" s="550"/>
      <c r="S65" s="550"/>
      <c r="T65" s="550"/>
      <c r="U65" s="551"/>
      <c r="V65" s="550"/>
      <c r="W65" s="550"/>
      <c r="X65" s="550"/>
      <c r="Y65" s="551"/>
    </row>
    <row r="66" spans="1:25" s="548" customFormat="1" ht="15" customHeight="1">
      <c r="A66" s="551"/>
      <c r="B66" s="550" t="s">
        <v>190</v>
      </c>
      <c r="C66" s="550"/>
      <c r="D66" s="550"/>
      <c r="E66" s="550"/>
      <c r="F66" s="550"/>
      <c r="G66" s="550"/>
      <c r="H66" s="550"/>
      <c r="I66" s="550"/>
      <c r="J66" s="550"/>
      <c r="K66" s="550"/>
      <c r="L66" s="550"/>
      <c r="M66" s="550"/>
      <c r="N66" s="550"/>
      <c r="O66" s="550"/>
      <c r="P66" s="550"/>
      <c r="Q66" s="550"/>
      <c r="R66" s="550"/>
      <c r="S66" s="550"/>
      <c r="T66" s="550"/>
      <c r="U66" s="550"/>
      <c r="V66" s="552"/>
      <c r="W66" s="553"/>
      <c r="X66" s="550"/>
      <c r="Y66" s="551"/>
    </row>
    <row r="67" spans="1:25" s="548" customFormat="1" ht="15" customHeight="1">
      <c r="A67" s="551"/>
      <c r="B67" s="550" t="s">
        <v>191</v>
      </c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1"/>
      <c r="V67" s="552"/>
      <c r="W67" s="552"/>
      <c r="X67" s="550"/>
      <c r="Y67" s="551"/>
    </row>
    <row r="68" spans="1:25" s="333" customFormat="1" ht="15" customHeight="1">
      <c r="A68" s="334"/>
      <c r="B68" s="550" t="s">
        <v>192</v>
      </c>
      <c r="C68" s="554"/>
      <c r="D68" s="554"/>
      <c r="E68" s="554"/>
      <c r="F68" s="554"/>
      <c r="G68" s="554"/>
      <c r="H68" s="554"/>
      <c r="I68" s="554"/>
      <c r="J68" s="554"/>
      <c r="K68" s="554"/>
      <c r="L68" s="554"/>
      <c r="M68" s="554"/>
      <c r="N68" s="554"/>
      <c r="O68" s="554"/>
      <c r="P68" s="554"/>
      <c r="Q68" s="554"/>
      <c r="R68" s="554"/>
      <c r="S68" s="554"/>
      <c r="T68" s="554"/>
      <c r="U68" s="554"/>
      <c r="V68" s="554"/>
      <c r="W68" s="554"/>
      <c r="X68" s="334"/>
      <c r="Y68" s="334"/>
    </row>
    <row r="69" spans="1:25" s="333" customFormat="1" ht="15" customHeight="1">
      <c r="A69" s="334"/>
      <c r="B69" s="550" t="s">
        <v>209</v>
      </c>
      <c r="C69" s="554"/>
      <c r="D69" s="554"/>
      <c r="E69" s="554"/>
      <c r="F69" s="554"/>
      <c r="G69" s="554"/>
      <c r="H69" s="554"/>
      <c r="I69" s="555"/>
      <c r="J69" s="554"/>
      <c r="K69" s="554"/>
      <c r="L69" s="554"/>
      <c r="M69" s="554"/>
      <c r="N69" s="554"/>
      <c r="O69" s="554"/>
      <c r="P69" s="554"/>
      <c r="Q69" s="554"/>
      <c r="R69" s="554"/>
      <c r="S69" s="554"/>
      <c r="T69" s="554"/>
      <c r="U69" s="554"/>
      <c r="V69" s="554"/>
      <c r="W69" s="554"/>
      <c r="X69" s="334"/>
      <c r="Y69" s="334"/>
    </row>
    <row r="70" spans="1:25" s="333" customFormat="1" ht="15" customHeight="1">
      <c r="A70" s="334"/>
      <c r="B70" s="550" t="s">
        <v>193</v>
      </c>
      <c r="C70" s="554"/>
      <c r="D70" s="554"/>
      <c r="E70" s="554"/>
      <c r="F70" s="554"/>
      <c r="G70" s="554"/>
      <c r="H70" s="554"/>
      <c r="I70" s="554"/>
      <c r="J70" s="554"/>
      <c r="K70" s="554"/>
      <c r="L70" s="554"/>
      <c r="M70" s="554"/>
      <c r="N70" s="554"/>
      <c r="O70" s="554"/>
      <c r="P70" s="554"/>
      <c r="Q70" s="554"/>
      <c r="R70" s="554"/>
      <c r="S70" s="554"/>
      <c r="T70" s="554"/>
      <c r="U70" s="554"/>
      <c r="V70" s="554"/>
      <c r="W70" s="554"/>
      <c r="X70" s="334"/>
      <c r="Y70" s="334"/>
    </row>
    <row r="71" spans="1:25" s="548" customFormat="1" ht="15" customHeight="1">
      <c r="A71" s="551"/>
      <c r="B71" s="550" t="s">
        <v>194</v>
      </c>
      <c r="C71" s="550"/>
      <c r="D71" s="550"/>
      <c r="E71" s="550"/>
      <c r="F71" s="550"/>
      <c r="G71" s="550"/>
      <c r="H71" s="550"/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1"/>
      <c r="V71" s="550"/>
      <c r="W71" s="550"/>
      <c r="X71" s="550"/>
      <c r="Y71" s="551"/>
    </row>
    <row r="72" spans="1:25" s="548" customFormat="1" ht="15" customHeight="1" hidden="1">
      <c r="A72" s="551"/>
      <c r="B72" s="551" t="s">
        <v>195</v>
      </c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  <c r="X72" s="551"/>
      <c r="Y72" s="551"/>
    </row>
    <row r="73" spans="1:25" s="548" customFormat="1" ht="15" customHeight="1" hidden="1">
      <c r="A73" s="551"/>
      <c r="B73" s="550" t="s">
        <v>196</v>
      </c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</row>
    <row r="74" spans="1:25" s="548" customFormat="1" ht="15" customHeight="1">
      <c r="A74" s="550"/>
      <c r="B74" s="550" t="s">
        <v>197</v>
      </c>
      <c r="C74" s="550"/>
      <c r="D74" s="550"/>
      <c r="E74" s="550"/>
      <c r="F74" s="550"/>
      <c r="G74" s="550"/>
      <c r="H74" s="550"/>
      <c r="I74" s="550"/>
      <c r="J74" s="550"/>
      <c r="K74" s="550"/>
      <c r="L74" s="550"/>
      <c r="M74" s="550"/>
      <c r="N74" s="550"/>
      <c r="O74" s="550"/>
      <c r="P74" s="550"/>
      <c r="Q74" s="550"/>
      <c r="R74" s="550"/>
      <c r="S74" s="550"/>
      <c r="T74" s="550"/>
      <c r="U74" s="550"/>
      <c r="V74" s="550"/>
      <c r="W74" s="550"/>
      <c r="X74" s="550"/>
      <c r="Y74" s="551"/>
    </row>
    <row r="75" spans="1:25" s="548" customFormat="1" ht="15" customHeight="1">
      <c r="A75" s="551"/>
      <c r="B75" s="551" t="s">
        <v>198</v>
      </c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</row>
    <row r="76" spans="1:25" s="548" customFormat="1" ht="15" customHeight="1">
      <c r="A76" s="551"/>
      <c r="B76" s="551" t="s">
        <v>199</v>
      </c>
      <c r="C76" s="551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</row>
    <row r="77" spans="1:25" s="548" customFormat="1" ht="15" customHeight="1">
      <c r="A77" s="551"/>
      <c r="B77" s="550" t="s">
        <v>200</v>
      </c>
      <c r="C77" s="551"/>
      <c r="D77" s="551"/>
      <c r="E77" s="551"/>
      <c r="F77" s="551"/>
      <c r="G77" s="551"/>
      <c r="H77" s="551"/>
      <c r="I77" s="551"/>
      <c r="J77" s="551"/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1"/>
      <c r="X77" s="551"/>
      <c r="Y77" s="551"/>
    </row>
    <row r="78" spans="1:25" s="548" customFormat="1" ht="15" customHeight="1">
      <c r="A78" s="551"/>
      <c r="B78" s="550" t="s">
        <v>201</v>
      </c>
      <c r="C78" s="551"/>
      <c r="D78" s="551"/>
      <c r="E78" s="551"/>
      <c r="F78" s="551"/>
      <c r="G78" s="551"/>
      <c r="H78" s="551"/>
      <c r="I78" s="551"/>
      <c r="J78" s="551"/>
      <c r="K78" s="551"/>
      <c r="L78" s="551"/>
      <c r="M78" s="551"/>
      <c r="N78" s="551"/>
      <c r="O78" s="551"/>
      <c r="P78" s="551"/>
      <c r="Q78" s="551"/>
      <c r="R78" s="551"/>
      <c r="S78" s="551"/>
      <c r="T78" s="551"/>
      <c r="U78" s="551"/>
      <c r="V78" s="551"/>
      <c r="W78" s="551"/>
      <c r="X78" s="551"/>
      <c r="Y78" s="551"/>
    </row>
    <row r="79" spans="1:25" s="548" customFormat="1" ht="15" customHeight="1">
      <c r="A79" s="551"/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551"/>
      <c r="Q79" s="551"/>
      <c r="R79" s="551"/>
      <c r="S79" s="551"/>
      <c r="T79" s="551"/>
      <c r="U79" s="551"/>
      <c r="V79" s="551"/>
      <c r="W79" s="551"/>
      <c r="X79" s="551"/>
      <c r="Y79" s="551"/>
    </row>
    <row r="80" spans="1:25" s="548" customFormat="1" ht="15" customHeight="1">
      <c r="A80" s="551" t="s">
        <v>202</v>
      </c>
      <c r="B80" s="551" t="s">
        <v>203</v>
      </c>
      <c r="C80" s="551"/>
      <c r="D80" s="551"/>
      <c r="E80" s="551"/>
      <c r="F80" s="551"/>
      <c r="G80" s="551"/>
      <c r="H80" s="551" t="s">
        <v>204</v>
      </c>
      <c r="I80" s="551"/>
      <c r="J80" s="551"/>
      <c r="K80" s="551"/>
      <c r="L80" s="551"/>
      <c r="M80" s="551"/>
      <c r="N80" s="551"/>
      <c r="O80" s="551" t="s">
        <v>205</v>
      </c>
      <c r="P80" s="1696">
        <v>39871</v>
      </c>
      <c r="Q80" s="1697"/>
      <c r="R80" s="551"/>
      <c r="S80" s="551"/>
      <c r="T80" s="551"/>
      <c r="U80" s="551"/>
      <c r="V80" s="551"/>
      <c r="W80" s="551"/>
      <c r="X80" s="551"/>
      <c r="Y80" s="551"/>
    </row>
    <row r="81" spans="1:25" s="558" customFormat="1" ht="15" customHeight="1">
      <c r="A81" s="556" t="s">
        <v>206</v>
      </c>
      <c r="B81" s="1694" t="s">
        <v>207</v>
      </c>
      <c r="C81" s="1695"/>
      <c r="D81" s="1695"/>
      <c r="E81" s="556"/>
      <c r="F81" s="556"/>
      <c r="G81" s="557"/>
      <c r="H81" s="556" t="s">
        <v>206</v>
      </c>
      <c r="I81" s="556"/>
      <c r="J81" s="1693"/>
      <c r="K81" s="1693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</row>
    <row r="82" s="333" customFormat="1" ht="12.75">
      <c r="H82" s="333">
        <v>257085271</v>
      </c>
    </row>
    <row r="83" s="333" customFormat="1" ht="12.75"/>
    <row r="84" spans="2:23" ht="15">
      <c r="B84" s="554"/>
      <c r="C84" s="559"/>
      <c r="D84" s="559"/>
      <c r="E84" s="554"/>
      <c r="F84" s="559"/>
      <c r="G84" s="559"/>
      <c r="H84" s="554"/>
      <c r="I84" s="559"/>
      <c r="J84" s="559"/>
      <c r="K84" s="554"/>
      <c r="L84" s="559"/>
      <c r="M84" s="559"/>
      <c r="N84" s="554"/>
      <c r="O84" s="559"/>
      <c r="P84" s="559"/>
      <c r="Q84" s="554"/>
      <c r="R84" s="559"/>
      <c r="S84" s="559"/>
      <c r="T84" s="554"/>
      <c r="U84" s="559"/>
      <c r="V84" s="559"/>
      <c r="W84" s="559"/>
    </row>
    <row r="86" spans="2:23" ht="15">
      <c r="B86" s="554"/>
      <c r="C86" s="559"/>
      <c r="D86" s="559"/>
      <c r="E86" s="554"/>
      <c r="F86" s="559"/>
      <c r="G86" s="559"/>
      <c r="H86" s="554"/>
      <c r="I86" s="559"/>
      <c r="J86" s="559"/>
      <c r="K86" s="554"/>
      <c r="L86" s="559"/>
      <c r="M86" s="559"/>
      <c r="N86" s="554"/>
      <c r="O86" s="559"/>
      <c r="P86" s="559"/>
      <c r="Q86" s="554"/>
      <c r="R86" s="559"/>
      <c r="S86" s="559"/>
      <c r="T86" s="554"/>
      <c r="U86" s="559"/>
      <c r="V86" s="559"/>
      <c r="W86" s="560"/>
    </row>
    <row r="87" spans="2:23" ht="15">
      <c r="B87" s="554"/>
      <c r="C87" s="559"/>
      <c r="D87" s="559"/>
      <c r="E87" s="554"/>
      <c r="F87" s="559"/>
      <c r="G87" s="559"/>
      <c r="H87" s="554"/>
      <c r="I87" s="559"/>
      <c r="J87" s="559"/>
      <c r="K87" s="554"/>
      <c r="L87" s="559"/>
      <c r="M87" s="559"/>
      <c r="N87" s="554"/>
      <c r="O87" s="559"/>
      <c r="P87" s="559"/>
      <c r="Q87" s="554"/>
      <c r="R87" s="559"/>
      <c r="S87" s="559"/>
      <c r="T87" s="554"/>
      <c r="U87" s="559"/>
      <c r="V87" s="559"/>
      <c r="W87" s="560"/>
    </row>
    <row r="88" spans="19:23" ht="15">
      <c r="S88" s="559"/>
      <c r="T88" s="554"/>
      <c r="U88" s="559"/>
      <c r="V88" s="559"/>
      <c r="W88" s="560"/>
    </row>
    <row r="89" spans="2:23" ht="15">
      <c r="B89" s="554"/>
      <c r="C89" s="559"/>
      <c r="D89" s="559"/>
      <c r="E89" s="554"/>
      <c r="F89" s="559"/>
      <c r="G89" s="559"/>
      <c r="H89" s="554"/>
      <c r="I89" s="559"/>
      <c r="J89" s="559"/>
      <c r="K89" s="554"/>
      <c r="L89" s="559"/>
      <c r="M89" s="559"/>
      <c r="N89" s="554"/>
      <c r="O89" s="559"/>
      <c r="P89" s="559"/>
      <c r="Q89" s="554"/>
      <c r="R89" s="559"/>
      <c r="S89" s="559"/>
      <c r="T89" s="554"/>
      <c r="U89" s="559"/>
      <c r="V89" s="559"/>
      <c r="W89" s="560"/>
    </row>
    <row r="90" spans="2:23" ht="15"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</row>
  </sheetData>
  <mergeCells count="5">
    <mergeCell ref="L7:P7"/>
    <mergeCell ref="Q7:R7"/>
    <mergeCell ref="J81:K81"/>
    <mergeCell ref="B81:D81"/>
    <mergeCell ref="P80:Q80"/>
  </mergeCells>
  <printOptions horizontalCentered="1"/>
  <pageMargins left="0.1968503937007874" right="0.1968503937007874" top="0.7874015748031497" bottom="0.5905511811023623" header="0.5118110236220472" footer="0.2755905511811024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27"/>
  <sheetViews>
    <sheetView view="pageBreakPreview" zoomScaleSheetLayoutView="100" workbookViewId="0" topLeftCell="A73">
      <selection activeCell="D79" sqref="D78:D79"/>
    </sheetView>
  </sheetViews>
  <sheetFormatPr defaultColWidth="9.140625" defaultRowHeight="12.75"/>
  <cols>
    <col min="1" max="1" width="3.28125" style="202" customWidth="1"/>
    <col min="2" max="2" width="7.421875" style="202" customWidth="1"/>
    <col min="3" max="3" width="6.140625" style="202" customWidth="1"/>
    <col min="4" max="4" width="24.28125" style="202" customWidth="1"/>
    <col min="5" max="5" width="9.8515625" style="562" bestFit="1" customWidth="1"/>
    <col min="6" max="7" width="9.140625" style="562" customWidth="1"/>
    <col min="8" max="10" width="9.140625" style="202" customWidth="1"/>
    <col min="11" max="16" width="9.140625" style="563" customWidth="1"/>
    <col min="17" max="16384" width="9.140625" style="202" customWidth="1"/>
  </cols>
  <sheetData>
    <row r="2" spans="2:16" ht="14.25">
      <c r="B2" s="561" t="s">
        <v>211</v>
      </c>
      <c r="D2" s="202" t="s">
        <v>212</v>
      </c>
      <c r="P2" s="564" t="s">
        <v>213</v>
      </c>
    </row>
    <row r="3" ht="12.75">
      <c r="M3" s="565"/>
    </row>
    <row r="4" ht="12.75">
      <c r="M4" s="565"/>
    </row>
    <row r="5" ht="12.75">
      <c r="M5" s="566"/>
    </row>
    <row r="6" spans="1:13" ht="15.75">
      <c r="A6" s="567"/>
      <c r="B6" s="568" t="s">
        <v>214</v>
      </c>
      <c r="C6" s="569"/>
      <c r="D6" s="569"/>
      <c r="E6" s="570"/>
      <c r="F6" s="570"/>
      <c r="G6" s="570"/>
      <c r="H6" s="569"/>
      <c r="I6" s="569"/>
      <c r="J6" s="569"/>
      <c r="K6" s="571"/>
      <c r="L6" s="571"/>
      <c r="M6" s="572"/>
    </row>
    <row r="7" spans="1:13" ht="15.75">
      <c r="A7" s="567"/>
      <c r="B7" s="568"/>
      <c r="C7" s="569"/>
      <c r="D7" s="569"/>
      <c r="E7" s="570"/>
      <c r="F7" s="570"/>
      <c r="G7" s="570"/>
      <c r="H7" s="569"/>
      <c r="I7" s="569"/>
      <c r="J7" s="569"/>
      <c r="K7" s="571"/>
      <c r="L7" s="571"/>
      <c r="M7" s="572"/>
    </row>
    <row r="8" spans="1:13" ht="15.75">
      <c r="A8" s="569"/>
      <c r="B8" s="569"/>
      <c r="C8" s="569"/>
      <c r="D8" s="569"/>
      <c r="E8" s="570"/>
      <c r="F8" s="570"/>
      <c r="G8" s="570"/>
      <c r="H8" s="569"/>
      <c r="I8" s="569"/>
      <c r="J8" s="569"/>
      <c r="K8" s="571"/>
      <c r="L8" s="571"/>
      <c r="M8" s="572"/>
    </row>
    <row r="9" spans="2:13" ht="15.75">
      <c r="B9" s="573" t="s">
        <v>215</v>
      </c>
      <c r="C9" s="574"/>
      <c r="D9" s="574"/>
      <c r="E9" s="575"/>
      <c r="F9" s="575"/>
      <c r="G9" s="575"/>
      <c r="H9" s="574"/>
      <c r="I9" s="574"/>
      <c r="J9" s="574"/>
      <c r="K9" s="576"/>
      <c r="L9" s="576"/>
      <c r="M9" s="576"/>
    </row>
    <row r="10" ht="13.5" thickBot="1">
      <c r="P10" s="577" t="s">
        <v>668</v>
      </c>
    </row>
    <row r="11" spans="2:16" ht="12.75">
      <c r="B11" s="578"/>
      <c r="C11" s="579"/>
      <c r="D11" s="580"/>
      <c r="E11" s="581" t="s">
        <v>216</v>
      </c>
      <c r="F11" s="581"/>
      <c r="G11" s="582"/>
      <c r="H11" s="583" t="s">
        <v>217</v>
      </c>
      <c r="I11" s="583"/>
      <c r="J11" s="584"/>
      <c r="K11" s="1698" t="s">
        <v>218</v>
      </c>
      <c r="L11" s="1698"/>
      <c r="M11" s="1699"/>
      <c r="N11" s="1700" t="s">
        <v>219</v>
      </c>
      <c r="O11" s="1700"/>
      <c r="P11" s="1701"/>
    </row>
    <row r="12" spans="2:16" ht="12.75">
      <c r="B12" s="585" t="s">
        <v>220</v>
      </c>
      <c r="C12" s="586" t="s">
        <v>221</v>
      </c>
      <c r="D12" s="587"/>
      <c r="E12" s="588" t="s">
        <v>222</v>
      </c>
      <c r="F12" s="588"/>
      <c r="G12" s="589"/>
      <c r="H12" s="590" t="s">
        <v>223</v>
      </c>
      <c r="I12" s="590"/>
      <c r="J12" s="591"/>
      <c r="K12" s="1702" t="s">
        <v>224</v>
      </c>
      <c r="L12" s="1702"/>
      <c r="M12" s="1703"/>
      <c r="N12" s="1704" t="s">
        <v>225</v>
      </c>
      <c r="O12" s="1704"/>
      <c r="P12" s="1705"/>
    </row>
    <row r="13" spans="2:16" ht="12.75">
      <c r="B13" s="592"/>
      <c r="C13" s="593"/>
      <c r="D13" s="594"/>
      <c r="E13" s="595" t="s">
        <v>226</v>
      </c>
      <c r="F13" s="596" t="s">
        <v>227</v>
      </c>
      <c r="G13" s="597"/>
      <c r="H13" s="598" t="s">
        <v>226</v>
      </c>
      <c r="I13" s="599" t="s">
        <v>227</v>
      </c>
      <c r="J13" s="594"/>
      <c r="K13" s="600" t="s">
        <v>226</v>
      </c>
      <c r="L13" s="601" t="s">
        <v>227</v>
      </c>
      <c r="M13" s="602"/>
      <c r="N13" s="600" t="s">
        <v>226</v>
      </c>
      <c r="O13" s="603" t="s">
        <v>227</v>
      </c>
      <c r="P13" s="602"/>
    </row>
    <row r="14" spans="2:16" ht="13.5" thickBot="1">
      <c r="B14" s="604"/>
      <c r="C14" s="605"/>
      <c r="D14" s="606"/>
      <c r="E14" s="607" t="s">
        <v>228</v>
      </c>
      <c r="F14" s="608" t="s">
        <v>228</v>
      </c>
      <c r="G14" s="609" t="s">
        <v>229</v>
      </c>
      <c r="H14" s="610" t="s">
        <v>228</v>
      </c>
      <c r="I14" s="611" t="s">
        <v>228</v>
      </c>
      <c r="J14" s="606" t="s">
        <v>229</v>
      </c>
      <c r="K14" s="612" t="s">
        <v>228</v>
      </c>
      <c r="L14" s="613" t="s">
        <v>228</v>
      </c>
      <c r="M14" s="614" t="s">
        <v>229</v>
      </c>
      <c r="N14" s="612" t="s">
        <v>228</v>
      </c>
      <c r="O14" s="613" t="s">
        <v>228</v>
      </c>
      <c r="P14" s="614" t="s">
        <v>229</v>
      </c>
    </row>
    <row r="15" spans="2:16" ht="13.5" thickBot="1">
      <c r="B15" s="604"/>
      <c r="C15" s="615"/>
      <c r="D15" s="616"/>
      <c r="E15" s="617">
        <v>1</v>
      </c>
      <c r="F15" s="618">
        <v>2</v>
      </c>
      <c r="G15" s="597">
        <v>3</v>
      </c>
      <c r="H15" s="610">
        <v>4</v>
      </c>
      <c r="I15" s="619">
        <v>5</v>
      </c>
      <c r="J15" s="606">
        <v>6</v>
      </c>
      <c r="K15" s="620">
        <v>7</v>
      </c>
      <c r="L15" s="621">
        <v>8</v>
      </c>
      <c r="M15" s="622">
        <v>9</v>
      </c>
      <c r="N15" s="620">
        <v>10</v>
      </c>
      <c r="O15" s="623">
        <v>11</v>
      </c>
      <c r="P15" s="622">
        <v>12</v>
      </c>
    </row>
    <row r="16" spans="2:16" ht="15" customHeight="1">
      <c r="B16" s="624" t="s">
        <v>230</v>
      </c>
      <c r="C16" s="625" t="s">
        <v>231</v>
      </c>
      <c r="D16" s="626"/>
      <c r="E16" s="627">
        <f aca="true" t="shared" si="0" ref="E16:P16">SUM(E17:E19)</f>
        <v>13447</v>
      </c>
      <c r="F16" s="628">
        <f t="shared" si="0"/>
        <v>575</v>
      </c>
      <c r="G16" s="629">
        <f t="shared" si="0"/>
        <v>14022</v>
      </c>
      <c r="H16" s="630">
        <f t="shared" si="0"/>
        <v>13180.975</v>
      </c>
      <c r="I16" s="630">
        <f t="shared" si="0"/>
        <v>575</v>
      </c>
      <c r="J16" s="631">
        <f t="shared" si="0"/>
        <v>13755.975</v>
      </c>
      <c r="K16" s="632">
        <f t="shared" si="0"/>
        <v>0</v>
      </c>
      <c r="L16" s="632">
        <f t="shared" si="0"/>
        <v>0</v>
      </c>
      <c r="M16" s="633">
        <f t="shared" si="0"/>
        <v>0</v>
      </c>
      <c r="N16" s="632">
        <f t="shared" si="0"/>
        <v>0</v>
      </c>
      <c r="O16" s="632">
        <f t="shared" si="0"/>
        <v>0</v>
      </c>
      <c r="P16" s="634">
        <f t="shared" si="0"/>
        <v>0</v>
      </c>
    </row>
    <row r="17" spans="2:16" ht="15" customHeight="1">
      <c r="B17" s="624" t="s">
        <v>232</v>
      </c>
      <c r="C17" s="635" t="s">
        <v>233</v>
      </c>
      <c r="D17" s="626" t="s">
        <v>234</v>
      </c>
      <c r="E17" s="636">
        <v>269</v>
      </c>
      <c r="F17" s="637"/>
      <c r="G17" s="638">
        <f>SUM(E17:F17)</f>
        <v>269</v>
      </c>
      <c r="H17" s="639">
        <v>2.975</v>
      </c>
      <c r="I17" s="640"/>
      <c r="J17" s="641">
        <f>SUM(H17:I17)</f>
        <v>2.975</v>
      </c>
      <c r="K17" s="639"/>
      <c r="L17" s="640"/>
      <c r="M17" s="641"/>
      <c r="N17" s="642"/>
      <c r="O17" s="643"/>
      <c r="P17" s="644"/>
    </row>
    <row r="18" spans="2:16" ht="15" customHeight="1">
      <c r="B18" s="645" t="s">
        <v>235</v>
      </c>
      <c r="C18" s="635"/>
      <c r="D18" s="626" t="s">
        <v>236</v>
      </c>
      <c r="E18" s="646">
        <v>12569</v>
      </c>
      <c r="F18" s="647">
        <v>575</v>
      </c>
      <c r="G18" s="648">
        <f>SUM(E18:F18)</f>
        <v>13144</v>
      </c>
      <c r="H18" s="649">
        <v>12569</v>
      </c>
      <c r="I18" s="650">
        <v>575</v>
      </c>
      <c r="J18" s="651">
        <f>SUM(H18:I18)</f>
        <v>13144</v>
      </c>
      <c r="K18" s="649"/>
      <c r="L18" s="650"/>
      <c r="M18" s="651"/>
      <c r="N18" s="649"/>
      <c r="O18" s="650"/>
      <c r="P18" s="652"/>
    </row>
    <row r="19" spans="2:16" ht="15" customHeight="1" thickBot="1">
      <c r="B19" s="653" t="s">
        <v>237</v>
      </c>
      <c r="C19" s="654"/>
      <c r="D19" s="655" t="s">
        <v>238</v>
      </c>
      <c r="E19" s="656">
        <v>609</v>
      </c>
      <c r="F19" s="657"/>
      <c r="G19" s="658">
        <f>SUM(E19:F19)</f>
        <v>609</v>
      </c>
      <c r="H19" s="659">
        <v>609</v>
      </c>
      <c r="I19" s="660"/>
      <c r="J19" s="661">
        <f>SUM(H19:I19)</f>
        <v>609</v>
      </c>
      <c r="K19" s="659"/>
      <c r="L19" s="660"/>
      <c r="M19" s="661"/>
      <c r="N19" s="659"/>
      <c r="O19" s="660"/>
      <c r="P19" s="662"/>
    </row>
    <row r="20" spans="2:16" ht="15" customHeight="1">
      <c r="B20" s="624" t="s">
        <v>239</v>
      </c>
      <c r="C20" s="625" t="s">
        <v>240</v>
      </c>
      <c r="D20" s="626"/>
      <c r="E20" s="627">
        <f>SUM(E21:E22)</f>
        <v>1922</v>
      </c>
      <c r="F20" s="663"/>
      <c r="G20" s="629">
        <f>SUM(G21:G22)</f>
        <v>1922</v>
      </c>
      <c r="H20" s="630">
        <f>SUM(H21:H22)</f>
        <v>1922</v>
      </c>
      <c r="I20" s="664"/>
      <c r="J20" s="631">
        <f aca="true" t="shared" si="1" ref="J20:P20">SUM(J21:J22)</f>
        <v>1922</v>
      </c>
      <c r="K20" s="630">
        <f t="shared" si="1"/>
        <v>0</v>
      </c>
      <c r="L20" s="630">
        <f t="shared" si="1"/>
        <v>0</v>
      </c>
      <c r="M20" s="630">
        <f t="shared" si="1"/>
        <v>0</v>
      </c>
      <c r="N20" s="630">
        <f t="shared" si="1"/>
        <v>0</v>
      </c>
      <c r="O20" s="630">
        <f t="shared" si="1"/>
        <v>0</v>
      </c>
      <c r="P20" s="630">
        <f t="shared" si="1"/>
        <v>0</v>
      </c>
    </row>
    <row r="21" spans="2:16" ht="15" customHeight="1">
      <c r="B21" s="624" t="s">
        <v>241</v>
      </c>
      <c r="C21" s="635" t="s">
        <v>233</v>
      </c>
      <c r="D21" s="626" t="s">
        <v>242</v>
      </c>
      <c r="E21" s="636"/>
      <c r="F21" s="637"/>
      <c r="G21" s="638"/>
      <c r="H21" s="639"/>
      <c r="I21" s="640"/>
      <c r="J21" s="641"/>
      <c r="K21" s="639"/>
      <c r="L21" s="665"/>
      <c r="M21" s="641"/>
      <c r="N21" s="642"/>
      <c r="O21" s="643"/>
      <c r="P21" s="644"/>
    </row>
    <row r="22" spans="2:16" ht="15" customHeight="1" thickBot="1">
      <c r="B22" s="666" t="s">
        <v>243</v>
      </c>
      <c r="C22" s="635"/>
      <c r="D22" s="655" t="s">
        <v>236</v>
      </c>
      <c r="E22" s="646">
        <v>1922</v>
      </c>
      <c r="F22" s="647"/>
      <c r="G22" s="648">
        <f>SUM(E22:F22)</f>
        <v>1922</v>
      </c>
      <c r="H22" s="649">
        <v>1922</v>
      </c>
      <c r="I22" s="650"/>
      <c r="J22" s="651">
        <f>SUM(H22:I22)</f>
        <v>1922</v>
      </c>
      <c r="K22" s="649"/>
      <c r="L22" s="650"/>
      <c r="M22" s="651"/>
      <c r="N22" s="649"/>
      <c r="O22" s="650"/>
      <c r="P22" s="652"/>
    </row>
    <row r="23" spans="2:16" ht="15" customHeight="1" thickBot="1">
      <c r="B23" s="667" t="s">
        <v>244</v>
      </c>
      <c r="C23" s="668" t="s">
        <v>245</v>
      </c>
      <c r="D23" s="669"/>
      <c r="E23" s="670">
        <v>1668</v>
      </c>
      <c r="F23" s="671"/>
      <c r="G23" s="672">
        <f>SUM(E23:F23)</f>
        <v>1668</v>
      </c>
      <c r="H23" s="673">
        <v>1668</v>
      </c>
      <c r="I23" s="674"/>
      <c r="J23" s="675">
        <f>SUM(H23:I23)</f>
        <v>1668</v>
      </c>
      <c r="K23" s="673">
        <v>0</v>
      </c>
      <c r="L23" s="674">
        <v>0</v>
      </c>
      <c r="M23" s="675">
        <v>0</v>
      </c>
      <c r="N23" s="673">
        <v>0</v>
      </c>
      <c r="O23" s="674">
        <v>0</v>
      </c>
      <c r="P23" s="676">
        <v>0</v>
      </c>
    </row>
    <row r="24" spans="2:16" ht="15" customHeight="1" thickBot="1">
      <c r="B24" s="578" t="s">
        <v>246</v>
      </c>
      <c r="C24" s="668" t="s">
        <v>247</v>
      </c>
      <c r="D24" s="669"/>
      <c r="E24" s="677">
        <v>2101</v>
      </c>
      <c r="F24" s="678"/>
      <c r="G24" s="679">
        <f>SUM(E24:F24)</f>
        <v>2101</v>
      </c>
      <c r="H24" s="680">
        <v>2101</v>
      </c>
      <c r="I24" s="681"/>
      <c r="J24" s="682">
        <f>SUM(H24:I24)</f>
        <v>2101</v>
      </c>
      <c r="K24" s="673">
        <v>0</v>
      </c>
      <c r="L24" s="674">
        <v>0</v>
      </c>
      <c r="M24" s="675">
        <v>0</v>
      </c>
      <c r="N24" s="673">
        <v>0</v>
      </c>
      <c r="O24" s="674">
        <v>0</v>
      </c>
      <c r="P24" s="676">
        <v>0</v>
      </c>
    </row>
    <row r="25" spans="2:16" ht="15" customHeight="1">
      <c r="B25" s="683" t="s">
        <v>248</v>
      </c>
      <c r="C25" s="635" t="s">
        <v>249</v>
      </c>
      <c r="D25" s="626"/>
      <c r="E25" s="627">
        <f>SUM(E26:E28)</f>
        <v>3105</v>
      </c>
      <c r="F25" s="663"/>
      <c r="G25" s="684">
        <f>SUM(G26:G28)</f>
        <v>3105</v>
      </c>
      <c r="H25" s="632">
        <f>SUM(H26:H28)</f>
        <v>3105</v>
      </c>
      <c r="I25" s="664"/>
      <c r="J25" s="633">
        <f>SUM(J26:J28)</f>
        <v>3105</v>
      </c>
      <c r="K25" s="632">
        <f>SUM(K26:K28)</f>
        <v>0</v>
      </c>
      <c r="L25" s="632">
        <f>SUM(L26:L28)</f>
        <v>0</v>
      </c>
      <c r="M25" s="633">
        <f>SUM(K25:L25)</f>
        <v>0</v>
      </c>
      <c r="N25" s="632">
        <f>SUM(N26:N28)</f>
        <v>0</v>
      </c>
      <c r="O25" s="632">
        <f>SUM(O26:O28)</f>
        <v>0</v>
      </c>
      <c r="P25" s="634">
        <f>SUM(N25:O25)</f>
        <v>0</v>
      </c>
    </row>
    <row r="26" spans="2:16" ht="15" customHeight="1">
      <c r="B26" s="685" t="s">
        <v>250</v>
      </c>
      <c r="C26" s="1706" t="s">
        <v>251</v>
      </c>
      <c r="D26" s="1707"/>
      <c r="E26" s="636">
        <v>818</v>
      </c>
      <c r="F26" s="637"/>
      <c r="G26" s="686">
        <f>SUM(E26:F26)</f>
        <v>818</v>
      </c>
      <c r="H26" s="639">
        <v>818</v>
      </c>
      <c r="I26" s="640"/>
      <c r="J26" s="687">
        <f>SUM(H26:I26)</f>
        <v>818</v>
      </c>
      <c r="K26" s="639"/>
      <c r="L26" s="640"/>
      <c r="M26" s="687"/>
      <c r="N26" s="639"/>
      <c r="O26" s="640"/>
      <c r="P26" s="688"/>
    </row>
    <row r="27" spans="2:16" ht="15" customHeight="1">
      <c r="B27" s="689" t="s">
        <v>252</v>
      </c>
      <c r="C27" s="1706" t="s">
        <v>253</v>
      </c>
      <c r="D27" s="1707"/>
      <c r="E27" s="690">
        <v>1752</v>
      </c>
      <c r="F27" s="691"/>
      <c r="G27" s="638">
        <f>SUM(E27:F27)</f>
        <v>1752</v>
      </c>
      <c r="H27" s="642">
        <v>1752</v>
      </c>
      <c r="I27" s="643"/>
      <c r="J27" s="641">
        <f>SUM(H27:I27)</f>
        <v>1752</v>
      </c>
      <c r="K27" s="642"/>
      <c r="L27" s="643"/>
      <c r="M27" s="641"/>
      <c r="N27" s="642"/>
      <c r="O27" s="643"/>
      <c r="P27" s="644"/>
    </row>
    <row r="28" spans="2:16" ht="15" customHeight="1" thickBot="1">
      <c r="B28" s="692" t="s">
        <v>254</v>
      </c>
      <c r="C28" s="693"/>
      <c r="D28" s="694" t="s">
        <v>255</v>
      </c>
      <c r="E28" s="695">
        <v>535</v>
      </c>
      <c r="F28" s="696"/>
      <c r="G28" s="697">
        <f>SUM(E28:F28)</f>
        <v>535</v>
      </c>
      <c r="H28" s="698">
        <v>535</v>
      </c>
      <c r="I28" s="699"/>
      <c r="J28" s="700">
        <f>SUM(H28:I28)</f>
        <v>535</v>
      </c>
      <c r="K28" s="698"/>
      <c r="L28" s="699"/>
      <c r="M28" s="700"/>
      <c r="N28" s="698"/>
      <c r="O28" s="699"/>
      <c r="P28" s="701"/>
    </row>
    <row r="29" spans="2:16" ht="15" customHeight="1" thickBot="1">
      <c r="B29" s="702" t="s">
        <v>256</v>
      </c>
      <c r="C29" s="1708" t="s">
        <v>257</v>
      </c>
      <c r="D29" s="1709"/>
      <c r="E29" s="703">
        <v>283</v>
      </c>
      <c r="F29" s="657"/>
      <c r="G29" s="704">
        <f>SUM(E29:F29)</f>
        <v>283</v>
      </c>
      <c r="H29" s="705">
        <v>199.6</v>
      </c>
      <c r="I29" s="706"/>
      <c r="J29" s="707">
        <f>SUM(H29:I29)</f>
        <v>199.6</v>
      </c>
      <c r="K29" s="659"/>
      <c r="L29" s="660"/>
      <c r="M29" s="661"/>
      <c r="N29" s="659"/>
      <c r="O29" s="660"/>
      <c r="P29" s="662"/>
    </row>
    <row r="30" spans="2:16" ht="18.75" customHeight="1" thickBot="1">
      <c r="B30" s="708" t="s">
        <v>258</v>
      </c>
      <c r="C30" s="1710" t="s">
        <v>259</v>
      </c>
      <c r="D30" s="1424"/>
      <c r="E30" s="709">
        <f aca="true" t="shared" si="2" ref="E30:P30">SUM(E16+E20+E23+E24+E25+E29)</f>
        <v>22526</v>
      </c>
      <c r="F30" s="710">
        <f t="shared" si="2"/>
        <v>575</v>
      </c>
      <c r="G30" s="711">
        <f t="shared" si="2"/>
        <v>23101</v>
      </c>
      <c r="H30" s="712">
        <f t="shared" si="2"/>
        <v>22176.574999999997</v>
      </c>
      <c r="I30" s="712">
        <f t="shared" si="2"/>
        <v>575</v>
      </c>
      <c r="J30" s="713">
        <f t="shared" si="2"/>
        <v>22751.574999999997</v>
      </c>
      <c r="K30" s="712">
        <f t="shared" si="2"/>
        <v>0</v>
      </c>
      <c r="L30" s="712">
        <f t="shared" si="2"/>
        <v>0</v>
      </c>
      <c r="M30" s="713">
        <f t="shared" si="2"/>
        <v>0</v>
      </c>
      <c r="N30" s="712">
        <f t="shared" si="2"/>
        <v>0</v>
      </c>
      <c r="O30" s="712">
        <f t="shared" si="2"/>
        <v>0</v>
      </c>
      <c r="P30" s="714">
        <f t="shared" si="2"/>
        <v>0</v>
      </c>
    </row>
    <row r="31" spans="2:16" ht="12.75">
      <c r="B31" s="715"/>
      <c r="C31" s="716"/>
      <c r="D31" s="716"/>
      <c r="E31" s="717"/>
      <c r="F31" s="717"/>
      <c r="G31" s="717"/>
      <c r="H31" s="718"/>
      <c r="I31" s="718"/>
      <c r="J31" s="718"/>
      <c r="K31" s="719"/>
      <c r="L31" s="719"/>
      <c r="M31" s="719"/>
      <c r="N31" s="719"/>
      <c r="O31" s="719"/>
      <c r="P31" s="719"/>
    </row>
    <row r="32" spans="2:16" ht="12.75">
      <c r="B32" s="715"/>
      <c r="C32" s="716"/>
      <c r="D32" s="716"/>
      <c r="E32" s="717"/>
      <c r="F32" s="717"/>
      <c r="G32" s="717"/>
      <c r="H32" s="718"/>
      <c r="I32" s="718"/>
      <c r="J32" s="718"/>
      <c r="K32" s="719"/>
      <c r="L32" s="719"/>
      <c r="M32" s="719"/>
      <c r="N32" s="719"/>
      <c r="O32" s="719"/>
      <c r="P32" s="719"/>
    </row>
    <row r="33" spans="2:13" ht="12.75">
      <c r="B33" s="720" t="s">
        <v>260</v>
      </c>
      <c r="D33" s="593"/>
      <c r="E33" s="717"/>
      <c r="F33" s="717"/>
      <c r="G33" s="717"/>
      <c r="H33" s="718"/>
      <c r="I33" s="718"/>
      <c r="J33" s="718"/>
      <c r="K33" s="719"/>
      <c r="L33" s="719"/>
      <c r="M33" s="719"/>
    </row>
    <row r="34" spans="2:16" ht="12.75">
      <c r="B34" s="721" t="s">
        <v>261</v>
      </c>
      <c r="C34" s="330"/>
      <c r="D34" s="330"/>
      <c r="E34" s="722"/>
      <c r="F34" s="722"/>
      <c r="G34" s="722"/>
      <c r="H34" s="330"/>
      <c r="I34" s="330"/>
      <c r="J34" s="330"/>
      <c r="K34" s="723"/>
      <c r="L34" s="723"/>
      <c r="M34" s="723"/>
      <c r="N34" s="723"/>
      <c r="O34" s="723"/>
      <c r="P34" s="723"/>
    </row>
    <row r="35" spans="2:16" ht="12.75">
      <c r="B35" s="721" t="s">
        <v>262</v>
      </c>
      <c r="C35" s="330"/>
      <c r="D35" s="330"/>
      <c r="E35" s="722"/>
      <c r="F35" s="722"/>
      <c r="G35" s="722"/>
      <c r="H35" s="330"/>
      <c r="I35" s="330"/>
      <c r="J35" s="330"/>
      <c r="K35" s="723"/>
      <c r="L35" s="723"/>
      <c r="M35" s="723"/>
      <c r="N35" s="723"/>
      <c r="O35" s="723"/>
      <c r="P35" s="723"/>
    </row>
    <row r="36" spans="2:16" ht="12.75">
      <c r="B36" s="721" t="s">
        <v>263</v>
      </c>
      <c r="C36" s="330"/>
      <c r="D36" s="330"/>
      <c r="E36" s="722"/>
      <c r="F36" s="722"/>
      <c r="G36" s="722"/>
      <c r="H36" s="330"/>
      <c r="I36" s="330"/>
      <c r="J36" s="330"/>
      <c r="K36" s="723"/>
      <c r="L36" s="723"/>
      <c r="M36" s="723"/>
      <c r="N36" s="723"/>
      <c r="O36" s="723"/>
      <c r="P36" s="723"/>
    </row>
    <row r="37" spans="2:16" ht="12.75">
      <c r="B37" s="721" t="s">
        <v>264</v>
      </c>
      <c r="C37" s="330"/>
      <c r="D37" s="330"/>
      <c r="E37" s="722"/>
      <c r="F37" s="722"/>
      <c r="G37" s="722"/>
      <c r="H37" s="330"/>
      <c r="I37" s="330"/>
      <c r="J37" s="330"/>
      <c r="K37" s="723"/>
      <c r="L37" s="723"/>
      <c r="M37" s="723" t="s">
        <v>684</v>
      </c>
      <c r="N37" s="723"/>
      <c r="O37" s="723"/>
      <c r="P37" s="723"/>
    </row>
    <row r="38" spans="2:16" ht="12.75">
      <c r="B38" s="724" t="s">
        <v>265</v>
      </c>
      <c r="C38" s="725"/>
      <c r="D38" s="725"/>
      <c r="E38" s="726"/>
      <c r="F38" s="726"/>
      <c r="G38" s="726"/>
      <c r="H38" s="725"/>
      <c r="I38" s="725"/>
      <c r="J38" s="725"/>
      <c r="K38" s="727"/>
      <c r="L38" s="727"/>
      <c r="M38" s="727"/>
      <c r="N38" s="723"/>
      <c r="O38" s="723"/>
      <c r="P38" s="723"/>
    </row>
    <row r="39" spans="2:16" ht="12.75">
      <c r="B39" s="724" t="s">
        <v>266</v>
      </c>
      <c r="C39" s="725"/>
      <c r="D39" s="725"/>
      <c r="E39" s="726"/>
      <c r="F39" s="726"/>
      <c r="G39" s="726"/>
      <c r="H39" s="725"/>
      <c r="I39" s="725"/>
      <c r="J39" s="725"/>
      <c r="K39" s="727"/>
      <c r="L39" s="727"/>
      <c r="M39" s="727"/>
      <c r="N39" s="723"/>
      <c r="O39" s="723"/>
      <c r="P39" s="723"/>
    </row>
    <row r="40" spans="2:16" ht="12.75">
      <c r="B40" s="724" t="s">
        <v>267</v>
      </c>
      <c r="C40" s="725"/>
      <c r="D40" s="725"/>
      <c r="E40" s="726"/>
      <c r="F40" s="726"/>
      <c r="G40" s="726"/>
      <c r="H40" s="725"/>
      <c r="I40" s="725"/>
      <c r="J40" s="725"/>
      <c r="K40" s="727"/>
      <c r="L40" s="727"/>
      <c r="M40" s="727"/>
      <c r="N40" s="723"/>
      <c r="O40" s="723"/>
      <c r="P40" s="723"/>
    </row>
    <row r="41" spans="2:16" ht="12.75">
      <c r="B41" s="724"/>
      <c r="C41" s="725"/>
      <c r="D41" s="725"/>
      <c r="E41" s="726"/>
      <c r="F41" s="726"/>
      <c r="G41" s="726"/>
      <c r="H41" s="725"/>
      <c r="I41" s="725"/>
      <c r="J41" s="725"/>
      <c r="K41" s="727"/>
      <c r="L41" s="727"/>
      <c r="M41" s="727"/>
      <c r="N41" s="723"/>
      <c r="O41" s="723"/>
      <c r="P41" s="723"/>
    </row>
    <row r="42" spans="2:16" ht="12.75">
      <c r="B42" s="724"/>
      <c r="C42" s="725"/>
      <c r="D42" s="725"/>
      <c r="E42" s="726"/>
      <c r="F42" s="726"/>
      <c r="G42" s="726"/>
      <c r="H42" s="725"/>
      <c r="I42" s="725"/>
      <c r="J42" s="725"/>
      <c r="K42" s="727"/>
      <c r="L42" s="727"/>
      <c r="M42" s="727"/>
      <c r="N42" s="723"/>
      <c r="O42" s="723"/>
      <c r="P42" s="723"/>
    </row>
    <row r="43" spans="2:16" ht="14.25">
      <c r="B43" s="724"/>
      <c r="C43" s="725"/>
      <c r="D43" s="725"/>
      <c r="E43" s="726"/>
      <c r="F43" s="726"/>
      <c r="G43" s="726"/>
      <c r="H43" s="725"/>
      <c r="I43" s="725"/>
      <c r="J43" s="725"/>
      <c r="K43" s="727"/>
      <c r="L43" s="727"/>
      <c r="M43" s="727"/>
      <c r="N43" s="723"/>
      <c r="O43" s="723"/>
      <c r="P43" s="564" t="s">
        <v>268</v>
      </c>
    </row>
    <row r="44" spans="2:13" ht="27.75" customHeight="1">
      <c r="B44" s="573" t="s">
        <v>269</v>
      </c>
      <c r="C44" s="574"/>
      <c r="D44" s="574"/>
      <c r="E44" s="575"/>
      <c r="F44" s="575"/>
      <c r="G44" s="575"/>
      <c r="H44" s="574"/>
      <c r="I44" s="574"/>
      <c r="J44" s="574"/>
      <c r="K44" s="576"/>
      <c r="L44" s="576"/>
      <c r="M44" s="576"/>
    </row>
    <row r="45" ht="13.5" thickBot="1">
      <c r="P45" s="577" t="s">
        <v>668</v>
      </c>
    </row>
    <row r="46" spans="2:16" ht="12.75">
      <c r="B46" s="578"/>
      <c r="C46" s="579"/>
      <c r="D46" s="580"/>
      <c r="E46" s="728" t="s">
        <v>216</v>
      </c>
      <c r="F46" s="728"/>
      <c r="G46" s="729"/>
      <c r="H46" s="583" t="s">
        <v>217</v>
      </c>
      <c r="I46" s="583"/>
      <c r="J46" s="584"/>
      <c r="K46" s="1425" t="s">
        <v>218</v>
      </c>
      <c r="L46" s="1698"/>
      <c r="M46" s="1699"/>
      <c r="N46" s="1711" t="s">
        <v>219</v>
      </c>
      <c r="O46" s="1700"/>
      <c r="P46" s="1701"/>
    </row>
    <row r="47" spans="2:16" ht="12.75">
      <c r="B47" s="585" t="s">
        <v>220</v>
      </c>
      <c r="C47" s="586" t="s">
        <v>221</v>
      </c>
      <c r="D47" s="587"/>
      <c r="E47" s="588" t="s">
        <v>222</v>
      </c>
      <c r="F47" s="588"/>
      <c r="G47" s="589"/>
      <c r="H47" s="590" t="s">
        <v>223</v>
      </c>
      <c r="I47" s="590"/>
      <c r="J47" s="591"/>
      <c r="K47" s="1712" t="s">
        <v>224</v>
      </c>
      <c r="L47" s="1702"/>
      <c r="M47" s="1703"/>
      <c r="N47" s="1713" t="s">
        <v>225</v>
      </c>
      <c r="O47" s="1704"/>
      <c r="P47" s="1705"/>
    </row>
    <row r="48" spans="2:16" ht="12.75">
      <c r="B48" s="592"/>
      <c r="C48" s="593"/>
      <c r="D48" s="594"/>
      <c r="E48" s="730" t="s">
        <v>226</v>
      </c>
      <c r="F48" s="596" t="s">
        <v>227</v>
      </c>
      <c r="G48" s="597"/>
      <c r="H48" s="598" t="s">
        <v>226</v>
      </c>
      <c r="I48" s="599" t="s">
        <v>227</v>
      </c>
      <c r="J48" s="594"/>
      <c r="K48" s="600" t="s">
        <v>226</v>
      </c>
      <c r="L48" s="601" t="s">
        <v>227</v>
      </c>
      <c r="M48" s="602"/>
      <c r="N48" s="600" t="s">
        <v>226</v>
      </c>
      <c r="O48" s="603" t="s">
        <v>227</v>
      </c>
      <c r="P48" s="602"/>
    </row>
    <row r="49" spans="2:16" ht="13.5" thickBot="1">
      <c r="B49" s="604"/>
      <c r="C49" s="605"/>
      <c r="D49" s="606"/>
      <c r="E49" s="731" t="s">
        <v>228</v>
      </c>
      <c r="F49" s="608" t="s">
        <v>228</v>
      </c>
      <c r="G49" s="609" t="s">
        <v>229</v>
      </c>
      <c r="H49" s="610" t="s">
        <v>228</v>
      </c>
      <c r="I49" s="611" t="s">
        <v>228</v>
      </c>
      <c r="J49" s="606" t="s">
        <v>229</v>
      </c>
      <c r="K49" s="612" t="s">
        <v>228</v>
      </c>
      <c r="L49" s="613" t="s">
        <v>228</v>
      </c>
      <c r="M49" s="614" t="s">
        <v>229</v>
      </c>
      <c r="N49" s="612" t="s">
        <v>228</v>
      </c>
      <c r="O49" s="613" t="s">
        <v>228</v>
      </c>
      <c r="P49" s="614" t="s">
        <v>229</v>
      </c>
    </row>
    <row r="50" spans="2:16" ht="13.5" thickBot="1">
      <c r="B50" s="604"/>
      <c r="C50" s="615"/>
      <c r="D50" s="616"/>
      <c r="E50" s="731">
        <v>1</v>
      </c>
      <c r="F50" s="732">
        <v>2</v>
      </c>
      <c r="G50" s="609">
        <v>3</v>
      </c>
      <c r="H50" s="610">
        <v>4</v>
      </c>
      <c r="I50" s="619">
        <v>5</v>
      </c>
      <c r="J50" s="606">
        <v>6</v>
      </c>
      <c r="K50" s="620">
        <v>7</v>
      </c>
      <c r="L50" s="623">
        <v>8</v>
      </c>
      <c r="M50" s="622">
        <v>9</v>
      </c>
      <c r="N50" s="620">
        <v>10</v>
      </c>
      <c r="O50" s="623">
        <v>11</v>
      </c>
      <c r="P50" s="622">
        <v>12</v>
      </c>
    </row>
    <row r="51" spans="2:16" ht="15" customHeight="1">
      <c r="B51" s="645" t="s">
        <v>230</v>
      </c>
      <c r="C51" s="733" t="s">
        <v>270</v>
      </c>
      <c r="D51" s="734"/>
      <c r="E51" s="735"/>
      <c r="F51" s="596"/>
      <c r="G51" s="736"/>
      <c r="H51" s="649"/>
      <c r="I51" s="650"/>
      <c r="J51" s="651"/>
      <c r="K51" s="649"/>
      <c r="L51" s="650"/>
      <c r="M51" s="651"/>
      <c r="N51" s="649"/>
      <c r="O51" s="650"/>
      <c r="P51" s="651"/>
    </row>
    <row r="52" spans="2:16" ht="15" customHeight="1">
      <c r="B52" s="645" t="s">
        <v>239</v>
      </c>
      <c r="C52" s="737" t="s">
        <v>271</v>
      </c>
      <c r="D52" s="738"/>
      <c r="E52" s="739">
        <v>64571</v>
      </c>
      <c r="F52" s="740">
        <v>3535</v>
      </c>
      <c r="G52" s="741">
        <f>SUM(E52:F52)</f>
        <v>68106</v>
      </c>
      <c r="H52" s="642">
        <v>64571</v>
      </c>
      <c r="I52" s="643">
        <v>3535</v>
      </c>
      <c r="J52" s="641">
        <f>SUM(H52:I52)</f>
        <v>68106</v>
      </c>
      <c r="K52" s="642">
        <v>0</v>
      </c>
      <c r="L52" s="643">
        <v>0</v>
      </c>
      <c r="M52" s="641">
        <v>0</v>
      </c>
      <c r="N52" s="642">
        <v>0</v>
      </c>
      <c r="O52" s="643">
        <v>0</v>
      </c>
      <c r="P52" s="641">
        <v>0</v>
      </c>
    </row>
    <row r="53" spans="2:16" ht="15" customHeight="1">
      <c r="B53" s="666" t="s">
        <v>244</v>
      </c>
      <c r="C53" s="742" t="s">
        <v>272</v>
      </c>
      <c r="D53" s="743"/>
      <c r="E53" s="744"/>
      <c r="F53" s="745"/>
      <c r="G53" s="746"/>
      <c r="H53" s="649"/>
      <c r="I53" s="650"/>
      <c r="J53" s="651"/>
      <c r="K53" s="649"/>
      <c r="L53" s="650"/>
      <c r="M53" s="651"/>
      <c r="N53" s="649"/>
      <c r="O53" s="650"/>
      <c r="P53" s="651"/>
    </row>
    <row r="54" spans="2:16" ht="15" customHeight="1">
      <c r="B54" s="666" t="s">
        <v>246</v>
      </c>
      <c r="C54" s="747" t="s">
        <v>273</v>
      </c>
      <c r="D54" s="743"/>
      <c r="E54" s="744"/>
      <c r="F54" s="745"/>
      <c r="G54" s="746"/>
      <c r="H54" s="649"/>
      <c r="I54" s="650"/>
      <c r="J54" s="651"/>
      <c r="K54" s="649"/>
      <c r="L54" s="650"/>
      <c r="M54" s="651"/>
      <c r="N54" s="649"/>
      <c r="O54" s="650"/>
      <c r="P54" s="651"/>
    </row>
    <row r="55" spans="2:16" ht="15" customHeight="1">
      <c r="B55" s="666" t="s">
        <v>248</v>
      </c>
      <c r="C55" s="747" t="s">
        <v>274</v>
      </c>
      <c r="D55" s="743"/>
      <c r="E55" s="744"/>
      <c r="F55" s="745"/>
      <c r="G55" s="746"/>
      <c r="H55" s="649"/>
      <c r="I55" s="650"/>
      <c r="J55" s="651"/>
      <c r="K55" s="649"/>
      <c r="L55" s="650"/>
      <c r="M55" s="651"/>
      <c r="N55" s="649"/>
      <c r="O55" s="650"/>
      <c r="P55" s="651"/>
    </row>
    <row r="56" spans="2:16" ht="15" customHeight="1">
      <c r="B56" s="666" t="s">
        <v>256</v>
      </c>
      <c r="C56" s="747" t="s">
        <v>275</v>
      </c>
      <c r="D56" s="743"/>
      <c r="E56" s="744"/>
      <c r="F56" s="745"/>
      <c r="G56" s="746"/>
      <c r="H56" s="649"/>
      <c r="I56" s="650"/>
      <c r="J56" s="651"/>
      <c r="K56" s="649"/>
      <c r="L56" s="650"/>
      <c r="M56" s="651"/>
      <c r="N56" s="649"/>
      <c r="O56" s="650"/>
      <c r="P56" s="651"/>
    </row>
    <row r="57" spans="2:16" ht="15" customHeight="1">
      <c r="B57" s="666" t="s">
        <v>258</v>
      </c>
      <c r="C57" s="747" t="s">
        <v>276</v>
      </c>
      <c r="D57" s="743"/>
      <c r="E57" s="744"/>
      <c r="F57" s="745"/>
      <c r="G57" s="746"/>
      <c r="H57" s="649"/>
      <c r="I57" s="650"/>
      <c r="J57" s="651"/>
      <c r="K57" s="649"/>
      <c r="L57" s="650"/>
      <c r="M57" s="651"/>
      <c r="N57" s="649"/>
      <c r="O57" s="650"/>
      <c r="P57" s="651"/>
    </row>
    <row r="58" spans="2:16" ht="15" customHeight="1" thickBot="1">
      <c r="B58" s="666" t="s">
        <v>277</v>
      </c>
      <c r="C58" s="747" t="s">
        <v>257</v>
      </c>
      <c r="D58" s="743"/>
      <c r="E58" s="744">
        <v>178</v>
      </c>
      <c r="F58" s="745"/>
      <c r="G58" s="746">
        <f>SUM(E58:F58)</f>
        <v>178</v>
      </c>
      <c r="H58" s="649">
        <v>177.5</v>
      </c>
      <c r="I58" s="650"/>
      <c r="J58" s="651">
        <f>SUM(H58:I58)</f>
        <v>177.5</v>
      </c>
      <c r="K58" s="649">
        <v>0</v>
      </c>
      <c r="L58" s="650">
        <v>0</v>
      </c>
      <c r="M58" s="651">
        <v>0</v>
      </c>
      <c r="N58" s="649">
        <v>0</v>
      </c>
      <c r="O58" s="650">
        <v>0</v>
      </c>
      <c r="P58" s="651">
        <v>0</v>
      </c>
    </row>
    <row r="59" spans="2:16" ht="17.25" customHeight="1" thickBot="1">
      <c r="B59" s="748" t="s">
        <v>278</v>
      </c>
      <c r="C59" s="749" t="s">
        <v>279</v>
      </c>
      <c r="D59" s="750"/>
      <c r="E59" s="751">
        <f aca="true" t="shared" si="3" ref="E59:J59">SUM(E51:E58)</f>
        <v>64749</v>
      </c>
      <c r="F59" s="751">
        <f t="shared" si="3"/>
        <v>3535</v>
      </c>
      <c r="G59" s="751">
        <f t="shared" si="3"/>
        <v>68284</v>
      </c>
      <c r="H59" s="752">
        <f t="shared" si="3"/>
        <v>64748.5</v>
      </c>
      <c r="I59" s="752">
        <f t="shared" si="3"/>
        <v>3535</v>
      </c>
      <c r="J59" s="752">
        <f t="shared" si="3"/>
        <v>68283.5</v>
      </c>
      <c r="K59" s="752">
        <v>0</v>
      </c>
      <c r="L59" s="753">
        <v>0</v>
      </c>
      <c r="M59" s="752">
        <f>SUM(M51:M58)</f>
        <v>0</v>
      </c>
      <c r="N59" s="752">
        <v>0</v>
      </c>
      <c r="O59" s="753">
        <v>0</v>
      </c>
      <c r="P59" s="752">
        <f>SUM(P51:P58)</f>
        <v>0</v>
      </c>
    </row>
    <row r="60" ht="18.75" customHeight="1"/>
    <row r="61" ht="15" customHeight="1">
      <c r="B61" s="724"/>
    </row>
    <row r="62" spans="2:16" ht="15.75">
      <c r="B62" s="1714" t="s">
        <v>280</v>
      </c>
      <c r="C62" s="1714"/>
      <c r="D62" s="1714"/>
      <c r="E62" s="1714"/>
      <c r="F62" s="1714"/>
      <c r="G62" s="1714"/>
      <c r="H62" s="1714"/>
      <c r="I62" s="1714"/>
      <c r="J62" s="1714"/>
      <c r="K62" s="1714"/>
      <c r="L62" s="1714"/>
      <c r="M62" s="1714"/>
      <c r="N62" s="1714"/>
      <c r="O62" s="1714"/>
      <c r="P62" s="1714"/>
    </row>
    <row r="63" spans="2:13" ht="16.5" thickBot="1">
      <c r="B63" s="754"/>
      <c r="C63" s="574"/>
      <c r="D63" s="574"/>
      <c r="E63" s="575"/>
      <c r="F63" s="575"/>
      <c r="G63" s="575"/>
      <c r="H63" s="574"/>
      <c r="I63" s="574"/>
      <c r="J63" s="574"/>
      <c r="K63" s="576"/>
      <c r="L63" s="576"/>
      <c r="M63" s="576"/>
    </row>
    <row r="64" spans="2:16" ht="12.75">
      <c r="B64" s="578"/>
      <c r="C64" s="579"/>
      <c r="D64" s="580"/>
      <c r="E64" s="728" t="s">
        <v>216</v>
      </c>
      <c r="F64" s="728"/>
      <c r="G64" s="729"/>
      <c r="H64" s="583" t="s">
        <v>217</v>
      </c>
      <c r="I64" s="583"/>
      <c r="J64" s="584"/>
      <c r="K64" s="1425" t="s">
        <v>218</v>
      </c>
      <c r="L64" s="1698"/>
      <c r="M64" s="1699"/>
      <c r="N64" s="1711" t="s">
        <v>219</v>
      </c>
      <c r="O64" s="1700"/>
      <c r="P64" s="1701"/>
    </row>
    <row r="65" spans="2:16" ht="12.75">
      <c r="B65" s="585" t="s">
        <v>220</v>
      </c>
      <c r="C65" s="586" t="s">
        <v>221</v>
      </c>
      <c r="D65" s="587"/>
      <c r="E65" s="588" t="s">
        <v>222</v>
      </c>
      <c r="F65" s="588"/>
      <c r="G65" s="589"/>
      <c r="H65" s="590" t="s">
        <v>223</v>
      </c>
      <c r="I65" s="590"/>
      <c r="J65" s="591"/>
      <c r="K65" s="1712" t="s">
        <v>224</v>
      </c>
      <c r="L65" s="1702"/>
      <c r="M65" s="1703"/>
      <c r="N65" s="1713" t="s">
        <v>225</v>
      </c>
      <c r="O65" s="1704"/>
      <c r="P65" s="1705"/>
    </row>
    <row r="66" spans="2:16" ht="12.75">
      <c r="B66" s="592"/>
      <c r="C66" s="593"/>
      <c r="D66" s="594"/>
      <c r="E66" s="730" t="s">
        <v>226</v>
      </c>
      <c r="F66" s="596" t="s">
        <v>227</v>
      </c>
      <c r="G66" s="597"/>
      <c r="H66" s="598" t="s">
        <v>226</v>
      </c>
      <c r="I66" s="599" t="s">
        <v>227</v>
      </c>
      <c r="J66" s="594"/>
      <c r="K66" s="600" t="s">
        <v>226</v>
      </c>
      <c r="L66" s="601" t="s">
        <v>227</v>
      </c>
      <c r="M66" s="602"/>
      <c r="N66" s="600" t="s">
        <v>226</v>
      </c>
      <c r="O66" s="603" t="s">
        <v>227</v>
      </c>
      <c r="P66" s="602"/>
    </row>
    <row r="67" spans="2:16" ht="13.5" thickBot="1">
      <c r="B67" s="604"/>
      <c r="C67" s="605"/>
      <c r="D67" s="606"/>
      <c r="E67" s="731" t="s">
        <v>228</v>
      </c>
      <c r="F67" s="608" t="s">
        <v>228</v>
      </c>
      <c r="G67" s="609" t="s">
        <v>229</v>
      </c>
      <c r="H67" s="610" t="s">
        <v>228</v>
      </c>
      <c r="I67" s="611" t="s">
        <v>228</v>
      </c>
      <c r="J67" s="606" t="s">
        <v>229</v>
      </c>
      <c r="K67" s="612" t="s">
        <v>228</v>
      </c>
      <c r="L67" s="613" t="s">
        <v>228</v>
      </c>
      <c r="M67" s="614" t="s">
        <v>229</v>
      </c>
      <c r="N67" s="612" t="s">
        <v>228</v>
      </c>
      <c r="O67" s="613" t="s">
        <v>228</v>
      </c>
      <c r="P67" s="614" t="s">
        <v>229</v>
      </c>
    </row>
    <row r="68" spans="2:16" ht="13.5" thickBot="1">
      <c r="B68" s="667"/>
      <c r="C68" s="755"/>
      <c r="D68" s="756"/>
      <c r="E68" s="757">
        <v>1</v>
      </c>
      <c r="F68" s="732">
        <v>2</v>
      </c>
      <c r="G68" s="758">
        <v>3</v>
      </c>
      <c r="H68" s="759">
        <v>4</v>
      </c>
      <c r="I68" s="619">
        <v>5</v>
      </c>
      <c r="J68" s="760">
        <v>6</v>
      </c>
      <c r="K68" s="761">
        <v>7</v>
      </c>
      <c r="L68" s="621">
        <v>8</v>
      </c>
      <c r="M68" s="762">
        <v>9</v>
      </c>
      <c r="N68" s="761">
        <v>10</v>
      </c>
      <c r="O68" s="621">
        <v>11</v>
      </c>
      <c r="P68" s="762">
        <v>12</v>
      </c>
    </row>
    <row r="69" spans="2:16" ht="25.5" customHeight="1">
      <c r="B69" s="763" t="s">
        <v>230</v>
      </c>
      <c r="C69" s="1715" t="s">
        <v>281</v>
      </c>
      <c r="D69" s="1716"/>
      <c r="E69" s="764">
        <v>0</v>
      </c>
      <c r="F69" s="765">
        <v>0</v>
      </c>
      <c r="G69" s="766">
        <f>SUM(E69:F69)</f>
        <v>0</v>
      </c>
      <c r="H69" s="767">
        <v>0</v>
      </c>
      <c r="I69" s="768">
        <v>0</v>
      </c>
      <c r="J69" s="769">
        <f>SUM(H69:I69)</f>
        <v>0</v>
      </c>
      <c r="K69" s="767">
        <v>0</v>
      </c>
      <c r="L69" s="768">
        <v>0</v>
      </c>
      <c r="M69" s="769">
        <f>SUM(K69:L69)</f>
        <v>0</v>
      </c>
      <c r="N69" s="767">
        <v>0</v>
      </c>
      <c r="O69" s="768">
        <v>0</v>
      </c>
      <c r="P69" s="769">
        <f>SUM(N69:O69)</f>
        <v>0</v>
      </c>
    </row>
    <row r="70" spans="2:16" ht="15" customHeight="1">
      <c r="B70" s="645" t="s">
        <v>282</v>
      </c>
      <c r="C70" s="770" t="s">
        <v>283</v>
      </c>
      <c r="D70" s="771" t="s">
        <v>284</v>
      </c>
      <c r="E70" s="772"/>
      <c r="F70" s="773"/>
      <c r="G70" s="774"/>
      <c r="H70" s="775"/>
      <c r="I70" s="776"/>
      <c r="J70" s="777"/>
      <c r="K70" s="778"/>
      <c r="L70" s="779"/>
      <c r="M70" s="780"/>
      <c r="N70" s="778"/>
      <c r="O70" s="779"/>
      <c r="P70" s="780"/>
    </row>
    <row r="71" spans="2:16" ht="15" customHeight="1" thickBot="1">
      <c r="B71" s="604" t="s">
        <v>285</v>
      </c>
      <c r="C71" s="1717" t="s">
        <v>286</v>
      </c>
      <c r="D71" s="1718"/>
      <c r="E71" s="731"/>
      <c r="F71" s="608"/>
      <c r="G71" s="609"/>
      <c r="H71" s="610"/>
      <c r="I71" s="611"/>
      <c r="J71" s="606"/>
      <c r="K71" s="612"/>
      <c r="L71" s="613"/>
      <c r="M71" s="614"/>
      <c r="N71" s="612"/>
      <c r="O71" s="613"/>
      <c r="P71" s="614"/>
    </row>
    <row r="72" spans="2:16" ht="25.5" customHeight="1">
      <c r="B72" s="683" t="s">
        <v>232</v>
      </c>
      <c r="C72" s="1719" t="s">
        <v>287</v>
      </c>
      <c r="D72" s="1720"/>
      <c r="E72" s="781"/>
      <c r="F72" s="782"/>
      <c r="G72" s="783"/>
      <c r="H72" s="784"/>
      <c r="I72" s="785"/>
      <c r="J72" s="786"/>
      <c r="K72" s="787"/>
      <c r="L72" s="788"/>
      <c r="M72" s="789"/>
      <c r="N72" s="787"/>
      <c r="O72" s="788"/>
      <c r="P72" s="789"/>
    </row>
    <row r="73" spans="2:16" ht="15" customHeight="1">
      <c r="B73" s="645" t="s">
        <v>288</v>
      </c>
      <c r="C73" s="790" t="s">
        <v>283</v>
      </c>
      <c r="D73" s="791" t="s">
        <v>284</v>
      </c>
      <c r="E73" s="792"/>
      <c r="F73" s="793"/>
      <c r="G73" s="794"/>
      <c r="H73" s="795"/>
      <c r="I73" s="796"/>
      <c r="J73" s="738"/>
      <c r="K73" s="797"/>
      <c r="L73" s="798"/>
      <c r="M73" s="799"/>
      <c r="N73" s="797"/>
      <c r="O73" s="798"/>
      <c r="P73" s="799"/>
    </row>
    <row r="74" spans="2:16" ht="15" customHeight="1" thickBot="1">
      <c r="B74" s="604" t="s">
        <v>289</v>
      </c>
      <c r="C74" s="1717" t="s">
        <v>286</v>
      </c>
      <c r="D74" s="1718"/>
      <c r="E74" s="731"/>
      <c r="F74" s="608"/>
      <c r="G74" s="609"/>
      <c r="H74" s="610"/>
      <c r="I74" s="611"/>
      <c r="J74" s="606"/>
      <c r="K74" s="612"/>
      <c r="L74" s="613"/>
      <c r="M74" s="614"/>
      <c r="N74" s="612"/>
      <c r="O74" s="613"/>
      <c r="P74" s="614"/>
    </row>
    <row r="75" spans="2:16" ht="25.5" customHeight="1">
      <c r="B75" s="683" t="s">
        <v>290</v>
      </c>
      <c r="C75" s="1719" t="s">
        <v>330</v>
      </c>
      <c r="D75" s="1720"/>
      <c r="E75" s="781"/>
      <c r="F75" s="782"/>
      <c r="G75" s="783"/>
      <c r="H75" s="784"/>
      <c r="I75" s="785"/>
      <c r="J75" s="786"/>
      <c r="K75" s="787"/>
      <c r="L75" s="788"/>
      <c r="M75" s="789"/>
      <c r="N75" s="787"/>
      <c r="O75" s="788"/>
      <c r="P75" s="789"/>
    </row>
    <row r="76" spans="2:16" ht="15" customHeight="1">
      <c r="B76" s="645" t="s">
        <v>291</v>
      </c>
      <c r="C76" s="790" t="s">
        <v>283</v>
      </c>
      <c r="D76" s="791" t="s">
        <v>284</v>
      </c>
      <c r="E76" s="792"/>
      <c r="F76" s="793"/>
      <c r="G76" s="794"/>
      <c r="H76" s="795"/>
      <c r="I76" s="796"/>
      <c r="J76" s="738"/>
      <c r="K76" s="797"/>
      <c r="L76" s="798"/>
      <c r="M76" s="799"/>
      <c r="N76" s="797"/>
      <c r="O76" s="798"/>
      <c r="P76" s="799"/>
    </row>
    <row r="77" spans="2:16" ht="15" customHeight="1" thickBot="1">
      <c r="B77" s="604" t="s">
        <v>292</v>
      </c>
      <c r="C77" s="1717" t="s">
        <v>286</v>
      </c>
      <c r="D77" s="1718"/>
      <c r="E77" s="731"/>
      <c r="F77" s="608"/>
      <c r="G77" s="609"/>
      <c r="H77" s="610"/>
      <c r="I77" s="611"/>
      <c r="J77" s="606"/>
      <c r="K77" s="612"/>
      <c r="L77" s="613"/>
      <c r="M77" s="614"/>
      <c r="N77" s="612"/>
      <c r="O77" s="613"/>
      <c r="P77" s="614"/>
    </row>
    <row r="78" spans="2:16" ht="20.25" customHeight="1">
      <c r="B78" s="593"/>
      <c r="C78" s="800"/>
      <c r="D78" s="801"/>
      <c r="E78" s="802"/>
      <c r="F78" s="802"/>
      <c r="G78" s="802"/>
      <c r="H78" s="593"/>
      <c r="I78" s="593"/>
      <c r="J78" s="593"/>
      <c r="K78" s="803"/>
      <c r="L78" s="803"/>
      <c r="M78" s="803"/>
      <c r="N78" s="803"/>
      <c r="O78" s="803"/>
      <c r="P78" s="803"/>
    </row>
    <row r="79" spans="2:16" ht="12.75" customHeight="1">
      <c r="B79" s="593"/>
      <c r="C79" s="800"/>
      <c r="D79" s="801"/>
      <c r="E79" s="802"/>
      <c r="F79" s="802"/>
      <c r="G79" s="802"/>
      <c r="H79" s="593"/>
      <c r="I79" s="593"/>
      <c r="J79" s="593"/>
      <c r="K79" s="803"/>
      <c r="L79" s="803"/>
      <c r="M79" s="803"/>
      <c r="N79" s="803"/>
      <c r="O79" s="803"/>
      <c r="P79" s="564" t="s">
        <v>293</v>
      </c>
    </row>
    <row r="80" spans="2:16" ht="3" customHeight="1">
      <c r="B80" s="800"/>
      <c r="C80" s="800"/>
      <c r="D80" s="801"/>
      <c r="E80" s="802"/>
      <c r="F80" s="802"/>
      <c r="G80" s="802"/>
      <c r="H80" s="593"/>
      <c r="I80" s="593"/>
      <c r="J80" s="593"/>
      <c r="K80" s="803"/>
      <c r="L80" s="803"/>
      <c r="M80" s="803"/>
      <c r="N80" s="803"/>
      <c r="O80" s="803"/>
      <c r="P80" s="803"/>
    </row>
    <row r="81" spans="2:16" ht="6.75" customHeight="1">
      <c r="B81" s="800"/>
      <c r="C81" s="800"/>
      <c r="D81" s="801"/>
      <c r="E81" s="802"/>
      <c r="F81" s="802"/>
      <c r="G81" s="802"/>
      <c r="H81" s="593"/>
      <c r="I81" s="593"/>
      <c r="J81" s="593"/>
      <c r="K81" s="803"/>
      <c r="L81" s="803"/>
      <c r="M81" s="803"/>
      <c r="N81" s="803"/>
      <c r="O81" s="803"/>
      <c r="P81" s="803"/>
    </row>
    <row r="82" spans="2:16" ht="15.75">
      <c r="B82" s="568" t="s">
        <v>294</v>
      </c>
      <c r="C82" s="568"/>
      <c r="D82" s="568"/>
      <c r="E82" s="804"/>
      <c r="F82" s="804"/>
      <c r="G82" s="804"/>
      <c r="H82" s="568"/>
      <c r="I82" s="568"/>
      <c r="J82" s="568"/>
      <c r="K82" s="805"/>
      <c r="L82" s="805"/>
      <c r="M82" s="805"/>
      <c r="N82" s="805"/>
      <c r="O82" s="805"/>
      <c r="P82" s="805"/>
    </row>
    <row r="83" spans="2:13" ht="3" customHeight="1" thickBot="1">
      <c r="B83" s="573"/>
      <c r="C83" s="574"/>
      <c r="D83" s="574"/>
      <c r="E83" s="575"/>
      <c r="F83" s="575"/>
      <c r="G83" s="575"/>
      <c r="H83" s="574"/>
      <c r="I83" s="574"/>
      <c r="J83" s="574"/>
      <c r="K83" s="576"/>
      <c r="L83" s="576"/>
      <c r="M83" s="576"/>
    </row>
    <row r="84" spans="2:16" ht="12.75">
      <c r="B84" s="578"/>
      <c r="C84" s="579"/>
      <c r="D84" s="580"/>
      <c r="E84" s="728" t="s">
        <v>216</v>
      </c>
      <c r="F84" s="728"/>
      <c r="G84" s="729"/>
      <c r="H84" s="583" t="s">
        <v>217</v>
      </c>
      <c r="I84" s="583"/>
      <c r="J84" s="584"/>
      <c r="K84" s="1425" t="s">
        <v>218</v>
      </c>
      <c r="L84" s="1698"/>
      <c r="M84" s="1699"/>
      <c r="N84" s="1711" t="s">
        <v>219</v>
      </c>
      <c r="O84" s="1700"/>
      <c r="P84" s="1701"/>
    </row>
    <row r="85" spans="2:16" ht="12.75">
      <c r="B85" s="585" t="s">
        <v>220</v>
      </c>
      <c r="C85" s="586" t="s">
        <v>221</v>
      </c>
      <c r="D85" s="587"/>
      <c r="E85" s="588" t="s">
        <v>222</v>
      </c>
      <c r="F85" s="588"/>
      <c r="G85" s="589"/>
      <c r="H85" s="590" t="s">
        <v>223</v>
      </c>
      <c r="I85" s="590"/>
      <c r="J85" s="591"/>
      <c r="K85" s="1712" t="s">
        <v>224</v>
      </c>
      <c r="L85" s="1702"/>
      <c r="M85" s="1703"/>
      <c r="N85" s="1713" t="s">
        <v>225</v>
      </c>
      <c r="O85" s="1704"/>
      <c r="P85" s="1705"/>
    </row>
    <row r="86" spans="2:16" ht="12.75">
      <c r="B86" s="592"/>
      <c r="C86" s="593"/>
      <c r="D86" s="594"/>
      <c r="E86" s="730" t="s">
        <v>226</v>
      </c>
      <c r="F86" s="596" t="s">
        <v>227</v>
      </c>
      <c r="G86" s="597"/>
      <c r="H86" s="598" t="s">
        <v>226</v>
      </c>
      <c r="I86" s="599" t="s">
        <v>227</v>
      </c>
      <c r="J86" s="594"/>
      <c r="K86" s="600" t="s">
        <v>226</v>
      </c>
      <c r="L86" s="601" t="s">
        <v>227</v>
      </c>
      <c r="M86" s="602"/>
      <c r="N86" s="600" t="s">
        <v>226</v>
      </c>
      <c r="O86" s="603" t="s">
        <v>227</v>
      </c>
      <c r="P86" s="602"/>
    </row>
    <row r="87" spans="2:16" ht="13.5" thickBot="1">
      <c r="B87" s="604"/>
      <c r="C87" s="605"/>
      <c r="D87" s="606"/>
      <c r="E87" s="731" t="s">
        <v>228</v>
      </c>
      <c r="F87" s="608" t="s">
        <v>228</v>
      </c>
      <c r="G87" s="609" t="s">
        <v>229</v>
      </c>
      <c r="H87" s="610" t="s">
        <v>228</v>
      </c>
      <c r="I87" s="611" t="s">
        <v>228</v>
      </c>
      <c r="J87" s="606" t="s">
        <v>229</v>
      </c>
      <c r="K87" s="612" t="s">
        <v>228</v>
      </c>
      <c r="L87" s="613" t="s">
        <v>228</v>
      </c>
      <c r="M87" s="614" t="s">
        <v>229</v>
      </c>
      <c r="N87" s="612" t="s">
        <v>228</v>
      </c>
      <c r="O87" s="613" t="s">
        <v>228</v>
      </c>
      <c r="P87" s="614" t="s">
        <v>229</v>
      </c>
    </row>
    <row r="88" spans="2:16" ht="13.5" thickBot="1">
      <c r="B88" s="667"/>
      <c r="C88" s="755"/>
      <c r="D88" s="756"/>
      <c r="E88" s="757">
        <v>1</v>
      </c>
      <c r="F88" s="732">
        <v>2</v>
      </c>
      <c r="G88" s="758">
        <v>3</v>
      </c>
      <c r="H88" s="759">
        <v>4</v>
      </c>
      <c r="I88" s="619">
        <v>5</v>
      </c>
      <c r="J88" s="760">
        <v>6</v>
      </c>
      <c r="K88" s="761">
        <v>7</v>
      </c>
      <c r="L88" s="621">
        <v>8</v>
      </c>
      <c r="M88" s="762">
        <v>9</v>
      </c>
      <c r="N88" s="761">
        <v>10</v>
      </c>
      <c r="O88" s="621">
        <v>11</v>
      </c>
      <c r="P88" s="762">
        <v>12</v>
      </c>
    </row>
    <row r="89" spans="2:16" ht="27" customHeight="1" thickBot="1">
      <c r="B89" s="748" t="s">
        <v>230</v>
      </c>
      <c r="C89" s="1721" t="s">
        <v>295</v>
      </c>
      <c r="D89" s="1722"/>
      <c r="E89" s="806">
        <f aca="true" t="shared" si="4" ref="E89:J89">SUM(E90:E91)</f>
        <v>87275</v>
      </c>
      <c r="F89" s="806">
        <f t="shared" si="4"/>
        <v>4110</v>
      </c>
      <c r="G89" s="807">
        <f t="shared" si="4"/>
        <v>91385</v>
      </c>
      <c r="H89" s="752">
        <f t="shared" si="4"/>
        <v>86925.75</v>
      </c>
      <c r="I89" s="752">
        <f t="shared" si="4"/>
        <v>4110</v>
      </c>
      <c r="J89" s="752">
        <f t="shared" si="4"/>
        <v>91035.75</v>
      </c>
      <c r="K89" s="752">
        <v>0</v>
      </c>
      <c r="L89" s="753">
        <v>0</v>
      </c>
      <c r="M89" s="808">
        <f>SUM(K89:L89)</f>
        <v>0</v>
      </c>
      <c r="N89" s="752">
        <v>0</v>
      </c>
      <c r="O89" s="753">
        <v>0</v>
      </c>
      <c r="P89" s="808">
        <f>SUM(N89:O89)</f>
        <v>0</v>
      </c>
    </row>
    <row r="90" spans="2:16" ht="15" customHeight="1" thickBot="1">
      <c r="B90" s="667" t="s">
        <v>232</v>
      </c>
      <c r="C90" s="809" t="s">
        <v>283</v>
      </c>
      <c r="D90" s="810" t="s">
        <v>296</v>
      </c>
      <c r="E90" s="811">
        <v>87275</v>
      </c>
      <c r="F90" s="671">
        <v>4110</v>
      </c>
      <c r="G90" s="812">
        <f>SUM(E90:F90)</f>
        <v>91385</v>
      </c>
      <c r="H90" s="813">
        <v>86925.75</v>
      </c>
      <c r="I90" s="814">
        <v>4110</v>
      </c>
      <c r="J90" s="815">
        <f>SUM(H90:I90)</f>
        <v>91035.75</v>
      </c>
      <c r="K90" s="813"/>
      <c r="L90" s="814"/>
      <c r="M90" s="815"/>
      <c r="N90" s="813"/>
      <c r="O90" s="814"/>
      <c r="P90" s="815"/>
    </row>
    <row r="91" spans="2:16" ht="26.25" customHeight="1" thickBot="1">
      <c r="B91" s="667" t="s">
        <v>290</v>
      </c>
      <c r="C91" s="1723" t="s">
        <v>297</v>
      </c>
      <c r="D91" s="1724"/>
      <c r="E91" s="811">
        <v>0</v>
      </c>
      <c r="F91" s="671">
        <v>0</v>
      </c>
      <c r="G91" s="812">
        <f>SUM(E91:F91)</f>
        <v>0</v>
      </c>
      <c r="H91" s="813">
        <v>0</v>
      </c>
      <c r="I91" s="814">
        <v>0</v>
      </c>
      <c r="J91" s="815">
        <f>SUM(H91:I91)</f>
        <v>0</v>
      </c>
      <c r="K91" s="813"/>
      <c r="L91" s="814"/>
      <c r="M91" s="815"/>
      <c r="N91" s="813"/>
      <c r="O91" s="814"/>
      <c r="P91" s="815"/>
    </row>
    <row r="92" spans="2:16" ht="8.25" customHeight="1">
      <c r="B92" s="800"/>
      <c r="C92" s="800"/>
      <c r="D92" s="801"/>
      <c r="E92" s="802"/>
      <c r="F92" s="802"/>
      <c r="G92" s="802"/>
      <c r="H92" s="593"/>
      <c r="I92" s="593"/>
      <c r="J92" s="593"/>
      <c r="K92" s="803"/>
      <c r="L92" s="803"/>
      <c r="M92" s="803"/>
      <c r="N92" s="803"/>
      <c r="O92" s="803"/>
      <c r="P92" s="803"/>
    </row>
    <row r="93" spans="2:13" ht="15.75">
      <c r="B93" s="1714" t="s">
        <v>298</v>
      </c>
      <c r="C93" s="1714"/>
      <c r="D93" s="1714"/>
      <c r="E93" s="1714"/>
      <c r="F93" s="1714"/>
      <c r="G93" s="1714"/>
      <c r="H93" s="1714"/>
      <c r="I93" s="1714"/>
      <c r="J93" s="1714"/>
      <c r="K93" s="1714"/>
      <c r="L93" s="1714"/>
      <c r="M93" s="1714"/>
    </row>
    <row r="94" spans="11:12" ht="3.75" customHeight="1" thickBot="1">
      <c r="K94" s="565"/>
      <c r="L94" s="565"/>
    </row>
    <row r="95" spans="2:16" ht="12.75">
      <c r="B95" s="578"/>
      <c r="C95" s="579"/>
      <c r="D95" s="580"/>
      <c r="E95" s="728" t="s">
        <v>299</v>
      </c>
      <c r="F95" s="728"/>
      <c r="G95" s="729"/>
      <c r="H95" s="583" t="s">
        <v>299</v>
      </c>
      <c r="I95" s="583"/>
      <c r="J95" s="816"/>
      <c r="K95" s="817" t="s">
        <v>300</v>
      </c>
      <c r="L95" s="818"/>
      <c r="M95" s="819"/>
      <c r="N95" s="1425" t="s">
        <v>301</v>
      </c>
      <c r="O95" s="1698"/>
      <c r="P95" s="1699"/>
    </row>
    <row r="96" spans="2:16" ht="9.75" customHeight="1">
      <c r="B96" s="585" t="s">
        <v>220</v>
      </c>
      <c r="C96" s="586"/>
      <c r="D96" s="587"/>
      <c r="E96" s="820"/>
      <c r="F96" s="821" t="s">
        <v>302</v>
      </c>
      <c r="G96" s="822"/>
      <c r="H96" s="1725" t="s">
        <v>303</v>
      </c>
      <c r="I96" s="1726"/>
      <c r="J96" s="1726"/>
      <c r="K96" s="1727" t="s">
        <v>304</v>
      </c>
      <c r="L96" s="1728"/>
      <c r="M96" s="1728"/>
      <c r="N96" s="1729" t="s">
        <v>305</v>
      </c>
      <c r="O96" s="1728"/>
      <c r="P96" s="1730"/>
    </row>
    <row r="97" spans="2:16" ht="12.75">
      <c r="B97" s="592"/>
      <c r="C97" s="593"/>
      <c r="D97" s="594"/>
      <c r="E97" s="730" t="s">
        <v>226</v>
      </c>
      <c r="F97" s="618" t="s">
        <v>227</v>
      </c>
      <c r="G97" s="597"/>
      <c r="H97" s="598" t="s">
        <v>226</v>
      </c>
      <c r="I97" s="599" t="s">
        <v>227</v>
      </c>
      <c r="J97" s="593"/>
      <c r="K97" s="823" t="s">
        <v>226</v>
      </c>
      <c r="L97" s="601" t="s">
        <v>227</v>
      </c>
      <c r="M97" s="602"/>
      <c r="N97" s="600" t="s">
        <v>226</v>
      </c>
      <c r="O97" s="601" t="s">
        <v>227</v>
      </c>
      <c r="P97" s="602"/>
    </row>
    <row r="98" spans="2:16" ht="13.5" thickBot="1">
      <c r="B98" s="604"/>
      <c r="C98" s="605"/>
      <c r="D98" s="606"/>
      <c r="E98" s="731" t="s">
        <v>228</v>
      </c>
      <c r="F98" s="608" t="s">
        <v>228</v>
      </c>
      <c r="G98" s="609" t="s">
        <v>229</v>
      </c>
      <c r="H98" s="610" t="s">
        <v>228</v>
      </c>
      <c r="I98" s="611" t="s">
        <v>228</v>
      </c>
      <c r="J98" s="605" t="s">
        <v>229</v>
      </c>
      <c r="K98" s="824" t="s">
        <v>228</v>
      </c>
      <c r="L98" s="613" t="s">
        <v>228</v>
      </c>
      <c r="M98" s="614" t="s">
        <v>229</v>
      </c>
      <c r="N98" s="612" t="s">
        <v>228</v>
      </c>
      <c r="O98" s="613" t="s">
        <v>228</v>
      </c>
      <c r="P98" s="614" t="s">
        <v>229</v>
      </c>
    </row>
    <row r="99" spans="2:16" ht="13.5" thickBot="1">
      <c r="B99" s="604"/>
      <c r="C99" s="615"/>
      <c r="D99" s="616"/>
      <c r="E99" s="731">
        <v>1</v>
      </c>
      <c r="F99" s="732">
        <v>2</v>
      </c>
      <c r="G99" s="609">
        <v>3</v>
      </c>
      <c r="H99" s="759">
        <v>4</v>
      </c>
      <c r="I99" s="619">
        <v>5</v>
      </c>
      <c r="J99" s="825">
        <v>6</v>
      </c>
      <c r="K99" s="826">
        <v>7</v>
      </c>
      <c r="L99" s="621">
        <v>8</v>
      </c>
      <c r="M99" s="762">
        <v>9</v>
      </c>
      <c r="N99" s="761">
        <v>10</v>
      </c>
      <c r="O99" s="621">
        <v>11</v>
      </c>
      <c r="P99" s="762">
        <v>12</v>
      </c>
    </row>
    <row r="100" spans="2:16" ht="15" customHeight="1">
      <c r="B100" s="645" t="s">
        <v>230</v>
      </c>
      <c r="C100" s="1731" t="s">
        <v>306</v>
      </c>
      <c r="D100" s="1732"/>
      <c r="E100" s="649">
        <v>55.29</v>
      </c>
      <c r="F100" s="650">
        <v>0</v>
      </c>
      <c r="G100" s="651">
        <f>SUM(E100:F100)</f>
        <v>55.29</v>
      </c>
      <c r="H100" s="827">
        <v>5.19</v>
      </c>
      <c r="I100" s="828"/>
      <c r="J100" s="829">
        <f>SUM(H100:I100)</f>
        <v>5.19</v>
      </c>
      <c r="K100" s="830">
        <v>349.42</v>
      </c>
      <c r="L100" s="831">
        <v>0</v>
      </c>
      <c r="M100" s="832">
        <f>SUM(K100:L100)</f>
        <v>349.42</v>
      </c>
      <c r="N100" s="833">
        <v>0</v>
      </c>
      <c r="O100" s="834">
        <v>0</v>
      </c>
      <c r="P100" s="835">
        <v>0</v>
      </c>
    </row>
    <row r="101" spans="2:16" ht="15" customHeight="1">
      <c r="B101" s="666" t="s">
        <v>239</v>
      </c>
      <c r="C101" s="1733" t="s">
        <v>307</v>
      </c>
      <c r="D101" s="1734"/>
      <c r="E101" s="649">
        <v>34</v>
      </c>
      <c r="F101" s="650">
        <v>0</v>
      </c>
      <c r="G101" s="651">
        <v>34</v>
      </c>
      <c r="H101" s="649">
        <v>0</v>
      </c>
      <c r="I101" s="650">
        <v>0</v>
      </c>
      <c r="J101" s="651">
        <f>SUM(H101:I101)</f>
        <v>0</v>
      </c>
      <c r="K101" s="836">
        <v>0.5</v>
      </c>
      <c r="L101" s="837">
        <v>0</v>
      </c>
      <c r="M101" s="838">
        <f>SUM(K101:L101)</f>
        <v>0.5</v>
      </c>
      <c r="N101" s="833">
        <v>0</v>
      </c>
      <c r="O101" s="834">
        <v>0</v>
      </c>
      <c r="P101" s="835">
        <v>0</v>
      </c>
    </row>
    <row r="102" spans="2:16" ht="15" customHeight="1">
      <c r="B102" s="839" t="s">
        <v>241</v>
      </c>
      <c r="C102" s="840" t="s">
        <v>308</v>
      </c>
      <c r="D102" s="841"/>
      <c r="E102" s="842">
        <v>0</v>
      </c>
      <c r="F102" s="843">
        <v>0</v>
      </c>
      <c r="G102" s="844">
        <f>SUM(E102:F102)</f>
        <v>0</v>
      </c>
      <c r="H102" s="842">
        <v>0</v>
      </c>
      <c r="I102" s="843">
        <v>0</v>
      </c>
      <c r="J102" s="844">
        <f>SUM(H102:I102)</f>
        <v>0</v>
      </c>
      <c r="K102" s="842">
        <v>0</v>
      </c>
      <c r="L102" s="843">
        <v>0</v>
      </c>
      <c r="M102" s="844">
        <f>SUM(K102:L102)</f>
        <v>0</v>
      </c>
      <c r="N102" s="845">
        <v>0</v>
      </c>
      <c r="O102" s="846">
        <v>0</v>
      </c>
      <c r="P102" s="847">
        <v>0</v>
      </c>
    </row>
    <row r="103" spans="2:16" ht="15" customHeight="1">
      <c r="B103" s="666" t="s">
        <v>244</v>
      </c>
      <c r="C103" s="1735" t="s">
        <v>309</v>
      </c>
      <c r="D103" s="1736"/>
      <c r="E103" s="649">
        <v>0</v>
      </c>
      <c r="F103" s="650">
        <v>0</v>
      </c>
      <c r="G103" s="651">
        <f>SUM(E103:F103)</f>
        <v>0</v>
      </c>
      <c r="H103" s="649">
        <v>0</v>
      </c>
      <c r="I103" s="650">
        <v>0</v>
      </c>
      <c r="J103" s="651">
        <f>SUM(H103:I103)</f>
        <v>0</v>
      </c>
      <c r="K103" s="649">
        <v>0</v>
      </c>
      <c r="L103" s="650">
        <v>0</v>
      </c>
      <c r="M103" s="651">
        <f>SUM(K103:L103)</f>
        <v>0</v>
      </c>
      <c r="N103" s="833">
        <v>0</v>
      </c>
      <c r="O103" s="834">
        <v>0</v>
      </c>
      <c r="P103" s="835">
        <v>0</v>
      </c>
    </row>
    <row r="104" spans="2:16" ht="17.25" customHeight="1" thickBot="1">
      <c r="B104" s="848" t="s">
        <v>310</v>
      </c>
      <c r="C104" s="849" t="s">
        <v>311</v>
      </c>
      <c r="D104" s="850"/>
      <c r="E104" s="712">
        <f aca="true" t="shared" si="5" ref="E104:P104">SUM(E100:E103)</f>
        <v>89.28999999999999</v>
      </c>
      <c r="F104" s="712">
        <f t="shared" si="5"/>
        <v>0</v>
      </c>
      <c r="G104" s="714">
        <f t="shared" si="5"/>
        <v>89.28999999999999</v>
      </c>
      <c r="H104" s="712">
        <f t="shared" si="5"/>
        <v>5.19</v>
      </c>
      <c r="I104" s="712">
        <f t="shared" si="5"/>
        <v>0</v>
      </c>
      <c r="J104" s="714">
        <f t="shared" si="5"/>
        <v>5.19</v>
      </c>
      <c r="K104" s="712">
        <f t="shared" si="5"/>
        <v>349.92</v>
      </c>
      <c r="L104" s="712">
        <f t="shared" si="5"/>
        <v>0</v>
      </c>
      <c r="M104" s="714">
        <f t="shared" si="5"/>
        <v>349.92</v>
      </c>
      <c r="N104" s="712">
        <f t="shared" si="5"/>
        <v>0</v>
      </c>
      <c r="O104" s="712">
        <f t="shared" si="5"/>
        <v>0</v>
      </c>
      <c r="P104" s="714">
        <f t="shared" si="5"/>
        <v>0</v>
      </c>
    </row>
    <row r="105" spans="2:13" ht="6" customHeight="1">
      <c r="B105" s="593"/>
      <c r="C105" s="718"/>
      <c r="D105" s="593"/>
      <c r="E105" s="717"/>
      <c r="F105" s="717"/>
      <c r="G105" s="717"/>
      <c r="H105" s="718"/>
      <c r="I105" s="718"/>
      <c r="J105" s="718"/>
      <c r="K105" s="851"/>
      <c r="L105" s="851"/>
      <c r="M105" s="719"/>
    </row>
    <row r="106" ht="11.25" customHeight="1">
      <c r="B106" s="852" t="s">
        <v>312</v>
      </c>
    </row>
    <row r="107" ht="12.75">
      <c r="B107" s="330" t="s">
        <v>313</v>
      </c>
    </row>
    <row r="108" ht="12.75">
      <c r="B108" s="330" t="s">
        <v>314</v>
      </c>
    </row>
    <row r="109" ht="12.75">
      <c r="B109" s="330" t="s">
        <v>315</v>
      </c>
    </row>
    <row r="110" ht="12.75">
      <c r="B110" s="724" t="s">
        <v>316</v>
      </c>
    </row>
    <row r="111" ht="12.75">
      <c r="B111" s="724" t="s">
        <v>317</v>
      </c>
    </row>
    <row r="112" spans="2:13" ht="7.5" customHeight="1">
      <c r="B112" s="593"/>
      <c r="C112" s="718"/>
      <c r="D112" s="593"/>
      <c r="E112" s="717"/>
      <c r="F112" s="717"/>
      <c r="G112" s="717"/>
      <c r="H112" s="718"/>
      <c r="I112" s="718"/>
      <c r="J112" s="718"/>
      <c r="K112" s="851"/>
      <c r="L112" s="851"/>
      <c r="M112" s="719"/>
    </row>
    <row r="113" spans="2:16" ht="12.75" customHeight="1">
      <c r="B113" s="852" t="s">
        <v>318</v>
      </c>
      <c r="C113" s="800"/>
      <c r="D113" s="801"/>
      <c r="E113" s="802"/>
      <c r="F113" s="802"/>
      <c r="G113" s="802"/>
      <c r="H113" s="593"/>
      <c r="I113" s="593"/>
      <c r="J113" s="593"/>
      <c r="K113" s="803"/>
      <c r="L113" s="803"/>
      <c r="M113" s="803"/>
      <c r="N113" s="803"/>
      <c r="O113" s="803"/>
      <c r="P113" s="803"/>
    </row>
    <row r="114" spans="2:16" ht="12.75" customHeight="1">
      <c r="B114" s="853" t="s">
        <v>319</v>
      </c>
      <c r="C114" s="800"/>
      <c r="D114" s="801"/>
      <c r="E114" s="802"/>
      <c r="F114" s="802"/>
      <c r="G114" s="802"/>
      <c r="H114" s="593"/>
      <c r="I114" s="593"/>
      <c r="J114" s="593"/>
      <c r="K114" s="803"/>
      <c r="L114" s="803"/>
      <c r="M114" s="803"/>
      <c r="N114" s="803"/>
      <c r="O114" s="803"/>
      <c r="P114" s="803"/>
    </row>
    <row r="115" spans="2:16" ht="12.75" customHeight="1">
      <c r="B115" s="853" t="s">
        <v>320</v>
      </c>
      <c r="C115" s="800"/>
      <c r="D115" s="801"/>
      <c r="E115" s="802"/>
      <c r="F115" s="802"/>
      <c r="G115" s="802"/>
      <c r="H115" s="593"/>
      <c r="I115" s="593"/>
      <c r="J115" s="593"/>
      <c r="K115" s="803"/>
      <c r="L115" s="803"/>
      <c r="M115" s="803"/>
      <c r="N115" s="803"/>
      <c r="O115" s="803"/>
      <c r="P115" s="803"/>
    </row>
    <row r="116" spans="2:13" ht="12.75" customHeight="1">
      <c r="B116" s="853" t="s">
        <v>321</v>
      </c>
      <c r="C116" s="718"/>
      <c r="D116" s="593"/>
      <c r="E116" s="717"/>
      <c r="F116" s="717"/>
      <c r="G116" s="717"/>
      <c r="H116" s="718"/>
      <c r="I116" s="718"/>
      <c r="J116" s="718"/>
      <c r="K116" s="851"/>
      <c r="L116" s="851"/>
      <c r="M116" s="719"/>
    </row>
    <row r="117" spans="2:13" ht="8.25" customHeight="1">
      <c r="B117" s="853"/>
      <c r="C117" s="718"/>
      <c r="D117" s="593"/>
      <c r="E117" s="717"/>
      <c r="F117" s="717"/>
      <c r="G117" s="717"/>
      <c r="H117" s="718"/>
      <c r="I117" s="718"/>
      <c r="J117" s="718"/>
      <c r="K117" s="851"/>
      <c r="L117" s="851"/>
      <c r="M117" s="719"/>
    </row>
    <row r="118" spans="2:13" ht="12" customHeight="1">
      <c r="B118" s="852" t="s">
        <v>322</v>
      </c>
      <c r="C118" s="718"/>
      <c r="D118" s="593"/>
      <c r="E118" s="717"/>
      <c r="F118" s="717"/>
      <c r="G118" s="717"/>
      <c r="H118" s="718"/>
      <c r="I118" s="718"/>
      <c r="J118" s="718"/>
      <c r="K118" s="851"/>
      <c r="L118" s="851"/>
      <c r="M118" s="719"/>
    </row>
    <row r="119" spans="2:13" ht="12.75">
      <c r="B119" s="330" t="s">
        <v>323</v>
      </c>
      <c r="C119" s="718"/>
      <c r="D119" s="593"/>
      <c r="E119" s="717"/>
      <c r="F119" s="717"/>
      <c r="G119" s="717"/>
      <c r="H119" s="718"/>
      <c r="I119" s="718"/>
      <c r="J119" s="718"/>
      <c r="K119" s="851"/>
      <c r="L119" s="851"/>
      <c r="M119" s="719"/>
    </row>
    <row r="120" ht="12.75">
      <c r="B120" s="854" t="s">
        <v>324</v>
      </c>
    </row>
    <row r="121" spans="2:13" ht="12" customHeight="1">
      <c r="B121" s="855" t="s">
        <v>331</v>
      </c>
      <c r="C121" s="330"/>
      <c r="D121" s="856"/>
      <c r="E121" s="857"/>
      <c r="F121" s="857"/>
      <c r="G121" s="857"/>
      <c r="H121" s="858"/>
      <c r="I121" s="858"/>
      <c r="J121" s="330"/>
      <c r="K121" s="859"/>
      <c r="L121" s="859"/>
      <c r="M121" s="859"/>
    </row>
    <row r="122" spans="2:13" ht="8.25" customHeight="1">
      <c r="B122" s="855"/>
      <c r="C122" s="330"/>
      <c r="D122" s="856"/>
      <c r="E122" s="857"/>
      <c r="F122" s="857"/>
      <c r="G122" s="857"/>
      <c r="H122" s="858"/>
      <c r="I122" s="858"/>
      <c r="J122" s="330"/>
      <c r="K122" s="859"/>
      <c r="L122" s="859"/>
      <c r="M122" s="859"/>
    </row>
    <row r="123" spans="2:13" ht="12.75">
      <c r="B123" s="853" t="s">
        <v>325</v>
      </c>
      <c r="C123" s="330"/>
      <c r="D123" s="856"/>
      <c r="E123" s="857"/>
      <c r="F123" s="857"/>
      <c r="G123" s="857"/>
      <c r="H123" s="858"/>
      <c r="I123" s="858"/>
      <c r="J123" s="330"/>
      <c r="K123" s="859"/>
      <c r="L123" s="859"/>
      <c r="M123" s="859"/>
    </row>
    <row r="125" ht="11.25" customHeight="1">
      <c r="B125" s="330"/>
    </row>
    <row r="126" spans="2:16" ht="12.75">
      <c r="B126" s="202" t="s">
        <v>202</v>
      </c>
      <c r="D126" s="562" t="s">
        <v>326</v>
      </c>
      <c r="F126" s="860"/>
      <c r="I126" s="202" t="s">
        <v>327</v>
      </c>
      <c r="O126" s="563" t="s">
        <v>205</v>
      </c>
      <c r="P126" s="861">
        <v>39860</v>
      </c>
    </row>
    <row r="127" spans="2:9" ht="12.75">
      <c r="B127" s="202" t="s">
        <v>328</v>
      </c>
      <c r="D127" s="862">
        <v>25708288</v>
      </c>
      <c r="F127" s="860"/>
      <c r="I127" s="202" t="s">
        <v>329</v>
      </c>
    </row>
  </sheetData>
  <mergeCells count="37">
    <mergeCell ref="C100:D100"/>
    <mergeCell ref="C101:D101"/>
    <mergeCell ref="C103:D103"/>
    <mergeCell ref="B93:M93"/>
    <mergeCell ref="N95:P95"/>
    <mergeCell ref="H96:J96"/>
    <mergeCell ref="K96:M96"/>
    <mergeCell ref="N96:P96"/>
    <mergeCell ref="K85:M85"/>
    <mergeCell ref="N85:P85"/>
    <mergeCell ref="C89:D89"/>
    <mergeCell ref="C91:D91"/>
    <mergeCell ref="C75:D75"/>
    <mergeCell ref="C77:D77"/>
    <mergeCell ref="K84:M84"/>
    <mergeCell ref="N84:P84"/>
    <mergeCell ref="C69:D69"/>
    <mergeCell ref="C71:D71"/>
    <mergeCell ref="C72:D72"/>
    <mergeCell ref="C74:D74"/>
    <mergeCell ref="B62:P62"/>
    <mergeCell ref="K64:M64"/>
    <mergeCell ref="N64:P64"/>
    <mergeCell ref="K65:M65"/>
    <mergeCell ref="N65:P65"/>
    <mergeCell ref="K46:M46"/>
    <mergeCell ref="N46:P46"/>
    <mergeCell ref="K47:M47"/>
    <mergeCell ref="N47:P47"/>
    <mergeCell ref="C26:D26"/>
    <mergeCell ref="C27:D27"/>
    <mergeCell ref="C29:D29"/>
    <mergeCell ref="C30:D30"/>
    <mergeCell ref="K11:M11"/>
    <mergeCell ref="N11:P11"/>
    <mergeCell ref="K12:M12"/>
    <mergeCell ref="N12:P12"/>
  </mergeCells>
  <printOptions/>
  <pageMargins left="0.75" right="0.75" top="1" bottom="1" header="0.4921259845" footer="0.4921259845"/>
  <pageSetup horizontalDpi="600" verticalDpi="600" orientation="landscape" paperSize="9" scale="74" r:id="rId1"/>
  <rowBreaks count="2" manualBreakCount="2">
    <brk id="42" max="255" man="1"/>
    <brk id="7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Q72"/>
  <sheetViews>
    <sheetView showGridLines="0" view="pageBreakPreview" zoomScaleNormal="75" zoomScaleSheetLayoutView="100" workbookViewId="0" topLeftCell="A2">
      <selection activeCell="B25" sqref="B25"/>
    </sheetView>
  </sheetViews>
  <sheetFormatPr defaultColWidth="9.140625" defaultRowHeight="12.75"/>
  <cols>
    <col min="1" max="1" width="7.140625" style="863" customWidth="1"/>
    <col min="2" max="2" width="17.57421875" style="863" customWidth="1"/>
    <col min="3" max="3" width="21.421875" style="863" customWidth="1"/>
    <col min="4" max="4" width="35.7109375" style="863" customWidth="1"/>
    <col min="5" max="5" width="11.00390625" style="863" customWidth="1"/>
    <col min="6" max="6" width="1.421875" style="863" customWidth="1"/>
    <col min="7" max="7" width="11.421875" style="863" customWidth="1"/>
    <col min="8" max="8" width="2.421875" style="863" customWidth="1"/>
    <col min="9" max="9" width="13.8515625" style="863" customWidth="1"/>
    <col min="10" max="10" width="1.1484375" style="863" customWidth="1"/>
    <col min="11" max="11" width="16.7109375" style="863" customWidth="1"/>
    <col min="12" max="12" width="12.421875" style="863" customWidth="1"/>
    <col min="13" max="13" width="2.8515625" style="863" customWidth="1"/>
    <col min="14" max="14" width="14.140625" style="863" customWidth="1"/>
    <col min="15" max="15" width="3.57421875" style="863" customWidth="1"/>
    <col min="16" max="16" width="12.7109375" style="863" customWidth="1"/>
    <col min="17" max="17" width="2.8515625" style="863" customWidth="1"/>
    <col min="18" max="16384" width="9.140625" style="863" customWidth="1"/>
  </cols>
  <sheetData>
    <row r="2" spans="1:9" ht="16.5" customHeight="1">
      <c r="A2" s="863" t="s">
        <v>332</v>
      </c>
      <c r="I2" s="864" t="s">
        <v>333</v>
      </c>
    </row>
    <row r="3" ht="16.5" customHeight="1">
      <c r="I3" s="864"/>
    </row>
    <row r="4" ht="12.75">
      <c r="I4" s="865"/>
    </row>
    <row r="5" spans="1:10" s="868" customFormat="1" ht="15.75">
      <c r="A5" s="866" t="s">
        <v>334</v>
      </c>
      <c r="B5" s="867"/>
      <c r="C5" s="867"/>
      <c r="D5" s="867"/>
      <c r="E5" s="867"/>
      <c r="F5" s="867"/>
      <c r="G5" s="867"/>
      <c r="H5" s="867"/>
      <c r="I5" s="867"/>
      <c r="J5" s="867"/>
    </row>
    <row r="6" spans="1:10" s="868" customFormat="1" ht="15.75">
      <c r="A6" s="866" t="s">
        <v>335</v>
      </c>
      <c r="B6" s="869"/>
      <c r="C6" s="867"/>
      <c r="D6" s="867"/>
      <c r="E6" s="867"/>
      <c r="F6" s="867"/>
      <c r="G6" s="867"/>
      <c r="H6" s="867"/>
      <c r="I6" s="867"/>
      <c r="J6" s="867"/>
    </row>
    <row r="7" spans="1:10" s="870" customFormat="1" ht="15.75">
      <c r="A7" s="866" t="s">
        <v>336</v>
      </c>
      <c r="B7" s="869"/>
      <c r="C7" s="869"/>
      <c r="D7" s="869"/>
      <c r="E7" s="869"/>
      <c r="F7" s="869"/>
      <c r="G7" s="869"/>
      <c r="H7" s="869"/>
      <c r="I7" s="869"/>
      <c r="J7" s="869"/>
    </row>
    <row r="8" spans="1:10" ht="12.75">
      <c r="A8" s="871" t="s">
        <v>337</v>
      </c>
      <c r="B8" s="872"/>
      <c r="C8" s="872"/>
      <c r="D8" s="872"/>
      <c r="E8" s="872"/>
      <c r="F8" s="872"/>
      <c r="G8" s="872"/>
      <c r="H8" s="872"/>
      <c r="I8" s="872"/>
      <c r="J8" s="873"/>
    </row>
    <row r="9" spans="1:10" ht="12.75">
      <c r="A9" s="871"/>
      <c r="B9" s="872"/>
      <c r="C9" s="872"/>
      <c r="D9" s="872"/>
      <c r="E9" s="872"/>
      <c r="F9" s="872"/>
      <c r="G9" s="872"/>
      <c r="H9" s="872"/>
      <c r="I9" s="872"/>
      <c r="J9" s="873"/>
    </row>
    <row r="10" spans="1:10" ht="13.5" thickBot="1">
      <c r="A10" s="871"/>
      <c r="B10" s="872"/>
      <c r="C10" s="872"/>
      <c r="D10" s="872"/>
      <c r="E10" s="872"/>
      <c r="F10" s="872"/>
      <c r="G10" s="872"/>
      <c r="H10" s="872"/>
      <c r="I10" s="872"/>
      <c r="J10" s="873"/>
    </row>
    <row r="11" spans="1:10" ht="12.75">
      <c r="A11" s="874"/>
      <c r="B11" s="875"/>
      <c r="C11" s="875"/>
      <c r="D11" s="876"/>
      <c r="E11" s="877" t="s">
        <v>338</v>
      </c>
      <c r="F11" s="877"/>
      <c r="G11" s="877"/>
      <c r="H11" s="878"/>
      <c r="I11" s="879" t="s">
        <v>217</v>
      </c>
      <c r="J11" s="880"/>
    </row>
    <row r="12" spans="1:10" ht="13.5" thickBot="1">
      <c r="A12" s="881"/>
      <c r="B12" s="882"/>
      <c r="C12" s="882"/>
      <c r="D12" s="883"/>
      <c r="E12" s="884" t="s">
        <v>678</v>
      </c>
      <c r="F12" s="885"/>
      <c r="G12" s="884" t="s">
        <v>679</v>
      </c>
      <c r="H12" s="885"/>
      <c r="I12" s="884" t="s">
        <v>339</v>
      </c>
      <c r="J12" s="886"/>
    </row>
    <row r="13" spans="1:10" ht="12.75">
      <c r="A13" s="887"/>
      <c r="B13" s="888"/>
      <c r="C13" s="888"/>
      <c r="D13" s="889"/>
      <c r="E13" s="890"/>
      <c r="F13" s="891"/>
      <c r="G13" s="890"/>
      <c r="H13" s="891"/>
      <c r="I13" s="890"/>
      <c r="J13" s="892"/>
    </row>
    <row r="14" spans="1:11" ht="12.75">
      <c r="A14" s="893" t="s">
        <v>340</v>
      </c>
      <c r="B14" s="894"/>
      <c r="C14" s="888"/>
      <c r="D14" s="889"/>
      <c r="E14" s="895">
        <v>766944</v>
      </c>
      <c r="F14" s="896"/>
      <c r="G14" s="895">
        <v>474243</v>
      </c>
      <c r="H14" s="896"/>
      <c r="I14" s="897">
        <v>460044.25</v>
      </c>
      <c r="J14" s="889"/>
      <c r="K14" s="898">
        <f>SUM(E50-E38-E30-E22)</f>
        <v>766944</v>
      </c>
    </row>
    <row r="15" spans="1:11" ht="12.75">
      <c r="A15" s="893" t="s">
        <v>341</v>
      </c>
      <c r="B15" s="894" t="s">
        <v>342</v>
      </c>
      <c r="C15" s="888"/>
      <c r="D15" s="889"/>
      <c r="E15" s="899"/>
      <c r="F15" s="896"/>
      <c r="G15" s="899"/>
      <c r="H15" s="896"/>
      <c r="I15" s="897"/>
      <c r="J15" s="889"/>
      <c r="K15" s="898">
        <f>SUM(G50-G38-G30-G22)</f>
        <v>474243</v>
      </c>
    </row>
    <row r="16" spans="1:11" ht="12.75">
      <c r="A16" s="893" t="s">
        <v>343</v>
      </c>
      <c r="B16" s="894" t="s">
        <v>344</v>
      </c>
      <c r="C16" s="888"/>
      <c r="D16" s="889"/>
      <c r="E16" s="899"/>
      <c r="F16" s="896"/>
      <c r="G16" s="899"/>
      <c r="H16" s="896"/>
      <c r="I16" s="897"/>
      <c r="J16" s="889"/>
      <c r="K16" s="900">
        <f>SUM(I50-I38-I30-I22)</f>
        <v>460044.25</v>
      </c>
    </row>
    <row r="17" spans="1:10" ht="12.75">
      <c r="A17" s="893"/>
      <c r="B17" s="894"/>
      <c r="C17" s="888"/>
      <c r="D17" s="889"/>
      <c r="E17" s="895"/>
      <c r="F17" s="901"/>
      <c r="G17" s="895"/>
      <c r="H17" s="896"/>
      <c r="I17" s="897"/>
      <c r="J17" s="889"/>
    </row>
    <row r="18" spans="1:10" ht="12.75">
      <c r="A18" s="893" t="s">
        <v>345</v>
      </c>
      <c r="B18" s="894"/>
      <c r="C18" s="888"/>
      <c r="D18" s="889"/>
      <c r="E18" s="895">
        <v>9700</v>
      </c>
      <c r="F18" s="901"/>
      <c r="G18" s="895">
        <v>25487</v>
      </c>
      <c r="H18" s="896"/>
      <c r="I18" s="897">
        <v>20912.15</v>
      </c>
      <c r="J18" s="889"/>
    </row>
    <row r="19" spans="1:10" ht="12.75">
      <c r="A19" s="893" t="s">
        <v>341</v>
      </c>
      <c r="B19" s="894" t="s">
        <v>342</v>
      </c>
      <c r="C19" s="888"/>
      <c r="D19" s="889"/>
      <c r="E19" s="895"/>
      <c r="F19" s="901"/>
      <c r="G19" s="895"/>
      <c r="H19" s="896"/>
      <c r="I19" s="897"/>
      <c r="J19" s="889"/>
    </row>
    <row r="20" spans="1:10" ht="12.75">
      <c r="A20" s="893" t="s">
        <v>343</v>
      </c>
      <c r="B20" s="894" t="s">
        <v>344</v>
      </c>
      <c r="C20" s="888"/>
      <c r="D20" s="889"/>
      <c r="E20" s="895"/>
      <c r="F20" s="901"/>
      <c r="G20" s="895"/>
      <c r="H20" s="896"/>
      <c r="I20" s="897"/>
      <c r="J20" s="889"/>
    </row>
    <row r="21" spans="1:10" ht="12.75">
      <c r="A21" s="893"/>
      <c r="B21" s="894"/>
      <c r="C21" s="888"/>
      <c r="D21" s="889"/>
      <c r="E21" s="895"/>
      <c r="F21" s="901"/>
      <c r="G21" s="895"/>
      <c r="H21" s="896"/>
      <c r="I21" s="897"/>
      <c r="J21" s="889"/>
    </row>
    <row r="22" spans="1:10" ht="12.75">
      <c r="A22" s="893" t="s">
        <v>346</v>
      </c>
      <c r="B22" s="894"/>
      <c r="C22" s="888"/>
      <c r="D22" s="889"/>
      <c r="E22" s="895">
        <v>3609994</v>
      </c>
      <c r="F22" s="901"/>
      <c r="G22" s="902">
        <v>3621618</v>
      </c>
      <c r="H22" s="896"/>
      <c r="I22" s="897">
        <v>3603235.27</v>
      </c>
      <c r="J22" s="889"/>
    </row>
    <row r="23" spans="1:10" ht="12.75">
      <c r="A23" s="893" t="s">
        <v>341</v>
      </c>
      <c r="B23" s="894" t="s">
        <v>342</v>
      </c>
      <c r="C23" s="888"/>
      <c r="D23" s="889"/>
      <c r="E23" s="895">
        <v>13550</v>
      </c>
      <c r="F23" s="901"/>
      <c r="G23" s="903">
        <v>10381</v>
      </c>
      <c r="H23" s="896"/>
      <c r="I23" s="897">
        <v>10381</v>
      </c>
      <c r="J23" s="889"/>
    </row>
    <row r="24" spans="1:10" ht="12.75">
      <c r="A24" s="893" t="s">
        <v>343</v>
      </c>
      <c r="B24" s="894" t="s">
        <v>344</v>
      </c>
      <c r="C24" s="888"/>
      <c r="D24" s="889"/>
      <c r="E24" s="895"/>
      <c r="F24" s="901"/>
      <c r="G24" s="895"/>
      <c r="H24" s="896"/>
      <c r="I24" s="897"/>
      <c r="J24" s="889"/>
    </row>
    <row r="25" spans="1:10" ht="12.75">
      <c r="A25" s="893"/>
      <c r="B25" s="894"/>
      <c r="C25" s="888"/>
      <c r="D25" s="889"/>
      <c r="E25" s="895"/>
      <c r="F25" s="901"/>
      <c r="G25" s="895"/>
      <c r="H25" s="896"/>
      <c r="I25" s="897"/>
      <c r="J25" s="889"/>
    </row>
    <row r="26" spans="1:10" ht="12.75">
      <c r="A26" s="893" t="s">
        <v>347</v>
      </c>
      <c r="B26" s="894"/>
      <c r="C26" s="888"/>
      <c r="D26" s="889"/>
      <c r="E26" s="895">
        <v>1599078</v>
      </c>
      <c r="F26" s="901">
        <v>366652</v>
      </c>
      <c r="G26" s="895">
        <v>1617891</v>
      </c>
      <c r="H26" s="896"/>
      <c r="I26" s="897">
        <v>838074.18</v>
      </c>
      <c r="J26" s="889"/>
    </row>
    <row r="27" spans="1:10" ht="12.75">
      <c r="A27" s="893" t="s">
        <v>341</v>
      </c>
      <c r="B27" s="894" t="s">
        <v>342</v>
      </c>
      <c r="C27" s="888"/>
      <c r="D27" s="889"/>
      <c r="E27" s="895">
        <v>0</v>
      </c>
      <c r="F27" s="901"/>
      <c r="G27" s="895">
        <v>3295</v>
      </c>
      <c r="H27" s="896"/>
      <c r="I27" s="897">
        <v>3295</v>
      </c>
      <c r="J27" s="889"/>
    </row>
    <row r="28" spans="1:10" ht="12.75">
      <c r="A28" s="893" t="s">
        <v>343</v>
      </c>
      <c r="B28" s="894" t="s">
        <v>344</v>
      </c>
      <c r="C28" s="888"/>
      <c r="D28" s="889"/>
      <c r="E28" s="895"/>
      <c r="F28" s="901"/>
      <c r="G28" s="895"/>
      <c r="H28" s="896"/>
      <c r="I28" s="897"/>
      <c r="J28" s="889"/>
    </row>
    <row r="29" spans="1:10" ht="12.75">
      <c r="A29" s="893"/>
      <c r="B29" s="894"/>
      <c r="C29" s="888"/>
      <c r="D29" s="889"/>
      <c r="E29" s="895"/>
      <c r="F29" s="901"/>
      <c r="G29" s="895"/>
      <c r="H29" s="896"/>
      <c r="I29" s="897"/>
      <c r="J29" s="889"/>
    </row>
    <row r="30" spans="1:10" ht="12.75">
      <c r="A30" s="893" t="s">
        <v>348</v>
      </c>
      <c r="B30" s="894"/>
      <c r="C30" s="888"/>
      <c r="D30" s="889"/>
      <c r="E30" s="903">
        <f>38905+734100</f>
        <v>773005</v>
      </c>
      <c r="F30" s="901"/>
      <c r="G30" s="903">
        <f>66808+400750+3925</f>
        <v>471483</v>
      </c>
      <c r="H30" s="896"/>
      <c r="I30" s="897">
        <f>66571.89+395402.62+3924.89</f>
        <v>465899.4</v>
      </c>
      <c r="J30" s="889"/>
    </row>
    <row r="31" spans="1:10" ht="12.75">
      <c r="A31" s="893" t="s">
        <v>341</v>
      </c>
      <c r="B31" s="894" t="s">
        <v>342</v>
      </c>
      <c r="C31" s="888" t="s">
        <v>349</v>
      </c>
      <c r="D31" s="889"/>
      <c r="E31" s="895">
        <v>0</v>
      </c>
      <c r="F31" s="901"/>
      <c r="G31" s="895">
        <v>0</v>
      </c>
      <c r="H31" s="896"/>
      <c r="I31" s="897">
        <v>0</v>
      </c>
      <c r="J31" s="889"/>
    </row>
    <row r="32" spans="1:10" ht="12.75">
      <c r="A32" s="893"/>
      <c r="B32" s="894"/>
      <c r="C32" s="888" t="s">
        <v>382</v>
      </c>
      <c r="D32" s="889"/>
      <c r="E32" s="895"/>
      <c r="F32" s="901"/>
      <c r="G32" s="895"/>
      <c r="H32" s="896"/>
      <c r="I32" s="897"/>
      <c r="J32" s="889"/>
    </row>
    <row r="33" spans="1:10" ht="12.75">
      <c r="A33" s="893"/>
      <c r="B33" s="894"/>
      <c r="C33" s="888"/>
      <c r="D33" s="889"/>
      <c r="E33" s="895"/>
      <c r="F33" s="901"/>
      <c r="G33" s="895"/>
      <c r="H33" s="896"/>
      <c r="I33" s="897"/>
      <c r="J33" s="889"/>
    </row>
    <row r="34" spans="1:10" ht="12.75">
      <c r="A34" s="893" t="s">
        <v>383</v>
      </c>
      <c r="B34" s="894"/>
      <c r="C34" s="888"/>
      <c r="D34" s="889"/>
      <c r="E34" s="895">
        <f>81874</f>
        <v>81874</v>
      </c>
      <c r="F34" s="901"/>
      <c r="G34" s="895">
        <f>157763+208177</f>
        <v>365940</v>
      </c>
      <c r="H34" s="896"/>
      <c r="I34" s="897">
        <f>96976.33+56268.89</f>
        <v>153245.22</v>
      </c>
      <c r="J34" s="889"/>
    </row>
    <row r="35" spans="1:10" ht="12.75">
      <c r="A35" s="893" t="s">
        <v>341</v>
      </c>
      <c r="B35" s="894" t="s">
        <v>342</v>
      </c>
      <c r="C35" s="888" t="s">
        <v>349</v>
      </c>
      <c r="D35" s="889"/>
      <c r="E35" s="895">
        <v>0</v>
      </c>
      <c r="F35" s="901"/>
      <c r="G35" s="895">
        <v>0</v>
      </c>
      <c r="H35" s="896"/>
      <c r="I35" s="897">
        <v>0</v>
      </c>
      <c r="J35" s="889"/>
    </row>
    <row r="36" spans="1:10" ht="12.75">
      <c r="A36" s="893"/>
      <c r="B36" s="894"/>
      <c r="C36" s="888" t="s">
        <v>382</v>
      </c>
      <c r="D36" s="889"/>
      <c r="E36" s="895"/>
      <c r="F36" s="901"/>
      <c r="G36" s="895"/>
      <c r="H36" s="896"/>
      <c r="I36" s="897"/>
      <c r="J36" s="889"/>
    </row>
    <row r="37" spans="1:10" ht="12.75">
      <c r="A37" s="893"/>
      <c r="B37" s="894"/>
      <c r="C37" s="888"/>
      <c r="D37" s="889"/>
      <c r="E37" s="895"/>
      <c r="F37" s="901"/>
      <c r="G37" s="895"/>
      <c r="H37" s="896"/>
      <c r="I37" s="897"/>
      <c r="J37" s="889"/>
    </row>
    <row r="38" spans="1:12" ht="12.75">
      <c r="A38" s="893" t="s">
        <v>384</v>
      </c>
      <c r="B38" s="894"/>
      <c r="C38" s="888"/>
      <c r="D38" s="889"/>
      <c r="E38" s="895">
        <f>28409+1972565+260</f>
        <v>2001234</v>
      </c>
      <c r="F38" s="901"/>
      <c r="G38" s="895">
        <f>161233+2125664+300+330</f>
        <v>2287527</v>
      </c>
      <c r="H38" s="896"/>
      <c r="I38" s="897">
        <f>157499.37+2102902.56+300+330</f>
        <v>2261031.93</v>
      </c>
      <c r="J38" s="889"/>
      <c r="L38" s="900"/>
    </row>
    <row r="39" spans="1:10" ht="12.75">
      <c r="A39" s="893" t="s">
        <v>385</v>
      </c>
      <c r="B39" s="894"/>
      <c r="C39" s="888"/>
      <c r="D39" s="889"/>
      <c r="E39" s="895"/>
      <c r="F39" s="901"/>
      <c r="G39" s="895"/>
      <c r="H39" s="896"/>
      <c r="I39" s="897"/>
      <c r="J39" s="889"/>
    </row>
    <row r="40" spans="1:10" ht="12.75">
      <c r="A40" s="893" t="s">
        <v>341</v>
      </c>
      <c r="B40" s="894" t="s">
        <v>342</v>
      </c>
      <c r="C40" s="888" t="s">
        <v>349</v>
      </c>
      <c r="D40" s="889"/>
      <c r="E40" s="895">
        <v>0</v>
      </c>
      <c r="F40" s="901"/>
      <c r="G40" s="895">
        <v>0</v>
      </c>
      <c r="H40" s="896"/>
      <c r="I40" s="897">
        <v>0</v>
      </c>
      <c r="J40" s="889"/>
    </row>
    <row r="41" spans="1:10" ht="12.75">
      <c r="A41" s="893"/>
      <c r="B41" s="894"/>
      <c r="C41" s="888" t="s">
        <v>382</v>
      </c>
      <c r="D41" s="889"/>
      <c r="E41" s="895"/>
      <c r="F41" s="901"/>
      <c r="G41" s="895"/>
      <c r="H41" s="896"/>
      <c r="I41" s="897"/>
      <c r="J41" s="889"/>
    </row>
    <row r="42" spans="1:10" ht="12.75">
      <c r="A42" s="893"/>
      <c r="B42" s="894" t="s">
        <v>344</v>
      </c>
      <c r="C42" s="888"/>
      <c r="D42" s="889"/>
      <c r="E42" s="895"/>
      <c r="F42" s="901"/>
      <c r="G42" s="895"/>
      <c r="H42" s="896"/>
      <c r="I42" s="897"/>
      <c r="J42" s="889"/>
    </row>
    <row r="43" spans="1:10" ht="12.75">
      <c r="A43" s="893"/>
      <c r="B43" s="894"/>
      <c r="C43" s="888"/>
      <c r="D43" s="889"/>
      <c r="E43" s="895"/>
      <c r="F43" s="901"/>
      <c r="G43" s="895"/>
      <c r="H43" s="896"/>
      <c r="I43" s="897"/>
      <c r="J43" s="889"/>
    </row>
    <row r="44" spans="1:10" ht="12.75">
      <c r="A44" s="893" t="s">
        <v>386</v>
      </c>
      <c r="B44" s="894"/>
      <c r="C44" s="888"/>
      <c r="D44" s="889"/>
      <c r="E44" s="895">
        <f>0+2500</f>
        <v>2500</v>
      </c>
      <c r="F44" s="901"/>
      <c r="G44" s="895">
        <f>2116+285539</f>
        <v>287655</v>
      </c>
      <c r="H44" s="896"/>
      <c r="I44" s="897">
        <f>2115.7+96857.6</f>
        <v>98973.3</v>
      </c>
      <c r="J44" s="889">
        <v>96857.6</v>
      </c>
    </row>
    <row r="45" spans="1:10" ht="12.75">
      <c r="A45" s="893" t="s">
        <v>387</v>
      </c>
      <c r="B45" s="894"/>
      <c r="C45" s="888"/>
      <c r="D45" s="889"/>
      <c r="E45" s="895"/>
      <c r="F45" s="901"/>
      <c r="G45" s="895"/>
      <c r="H45" s="896"/>
      <c r="I45" s="897"/>
      <c r="J45" s="889"/>
    </row>
    <row r="46" spans="1:10" ht="12.75">
      <c r="A46" s="893" t="s">
        <v>341</v>
      </c>
      <c r="B46" s="894" t="s">
        <v>342</v>
      </c>
      <c r="C46" s="888" t="s">
        <v>349</v>
      </c>
      <c r="D46" s="889"/>
      <c r="E46" s="895">
        <v>0</v>
      </c>
      <c r="F46" s="901"/>
      <c r="G46" s="895">
        <v>0</v>
      </c>
      <c r="H46" s="896"/>
      <c r="I46" s="897">
        <v>0</v>
      </c>
      <c r="J46" s="889"/>
    </row>
    <row r="47" spans="1:10" ht="12.75">
      <c r="A47" s="893"/>
      <c r="B47" s="894"/>
      <c r="C47" s="888" t="s">
        <v>382</v>
      </c>
      <c r="D47" s="889"/>
      <c r="E47" s="895"/>
      <c r="F47" s="901"/>
      <c r="G47" s="895"/>
      <c r="H47" s="896"/>
      <c r="I47" s="897"/>
      <c r="J47" s="889"/>
    </row>
    <row r="48" spans="1:10" ht="12.75">
      <c r="A48" s="893"/>
      <c r="B48" s="894" t="s">
        <v>344</v>
      </c>
      <c r="C48" s="888"/>
      <c r="D48" s="889"/>
      <c r="E48" s="895"/>
      <c r="F48" s="901"/>
      <c r="G48" s="895"/>
      <c r="H48" s="896"/>
      <c r="I48" s="897"/>
      <c r="J48" s="889"/>
    </row>
    <row r="49" spans="1:11" ht="12.75">
      <c r="A49" s="893"/>
      <c r="B49" s="894"/>
      <c r="C49" s="888"/>
      <c r="D49" s="889"/>
      <c r="E49" s="895"/>
      <c r="F49" s="901"/>
      <c r="G49" s="895"/>
      <c r="H49" s="896"/>
      <c r="I49" s="897"/>
      <c r="J49" s="889"/>
      <c r="K49" s="904" t="s">
        <v>388</v>
      </c>
    </row>
    <row r="50" spans="1:17" ht="12.75">
      <c r="A50" s="893" t="s">
        <v>389</v>
      </c>
      <c r="B50" s="894"/>
      <c r="C50" s="888"/>
      <c r="D50" s="889"/>
      <c r="E50" s="895">
        <v>7151177</v>
      </c>
      <c r="F50" s="901"/>
      <c r="G50" s="895">
        <v>6854871</v>
      </c>
      <c r="H50" s="896"/>
      <c r="I50" s="897">
        <v>6790210.85</v>
      </c>
      <c r="J50" s="889"/>
      <c r="K50" s="900">
        <f>SUM(I50+I55)</f>
        <v>7940638.1</v>
      </c>
      <c r="L50" s="900"/>
      <c r="M50" s="900"/>
      <c r="N50" s="900"/>
      <c r="O50" s="900"/>
      <c r="P50" s="900"/>
      <c r="Q50" s="900"/>
    </row>
    <row r="51" spans="1:17" ht="12.75">
      <c r="A51" s="893" t="s">
        <v>341</v>
      </c>
      <c r="B51" s="894" t="s">
        <v>342</v>
      </c>
      <c r="C51" s="888"/>
      <c r="D51" s="889"/>
      <c r="E51" s="895">
        <v>13550</v>
      </c>
      <c r="F51" s="901"/>
      <c r="G51" s="903">
        <v>10381</v>
      </c>
      <c r="H51" s="896"/>
      <c r="I51" s="897">
        <v>10381</v>
      </c>
      <c r="J51" s="889"/>
      <c r="L51" s="900"/>
      <c r="M51" s="900"/>
      <c r="N51" s="900"/>
      <c r="O51" s="900"/>
      <c r="P51" s="900"/>
      <c r="Q51" s="900"/>
    </row>
    <row r="52" spans="1:16" ht="12.75">
      <c r="A52" s="893" t="s">
        <v>343</v>
      </c>
      <c r="B52" s="894" t="s">
        <v>344</v>
      </c>
      <c r="C52" s="888"/>
      <c r="D52" s="889"/>
      <c r="E52" s="895"/>
      <c r="F52" s="901"/>
      <c r="G52" s="895"/>
      <c r="H52" s="896"/>
      <c r="I52" s="897"/>
      <c r="J52" s="889"/>
      <c r="L52" s="900"/>
      <c r="M52" s="900"/>
      <c r="N52" s="900"/>
      <c r="O52" s="900"/>
      <c r="P52" s="900"/>
    </row>
    <row r="53" spans="1:10" ht="12.75">
      <c r="A53" s="893"/>
      <c r="B53" s="894"/>
      <c r="C53" s="888"/>
      <c r="D53" s="889"/>
      <c r="E53" s="895"/>
      <c r="F53" s="901"/>
      <c r="G53" s="895"/>
      <c r="H53" s="896"/>
      <c r="I53" s="897"/>
      <c r="J53" s="889"/>
    </row>
    <row r="54" spans="1:10" ht="12.75">
      <c r="A54" s="893"/>
      <c r="B54" s="894"/>
      <c r="C54" s="888"/>
      <c r="D54" s="889"/>
      <c r="E54" s="895"/>
      <c r="F54" s="901"/>
      <c r="G54" s="895"/>
      <c r="H54" s="896"/>
      <c r="I54" s="897"/>
      <c r="J54" s="889"/>
    </row>
    <row r="55" spans="1:17" ht="12.75">
      <c r="A55" s="893" t="s">
        <v>390</v>
      </c>
      <c r="B55" s="894"/>
      <c r="C55" s="888"/>
      <c r="D55" s="889"/>
      <c r="E55" s="895">
        <v>1693152</v>
      </c>
      <c r="F55" s="901"/>
      <c r="G55" s="895">
        <v>2296973</v>
      </c>
      <c r="H55" s="896"/>
      <c r="I55" s="897">
        <v>1150427.25</v>
      </c>
      <c r="J55" s="889"/>
      <c r="L55" s="898"/>
      <c r="M55" s="898"/>
      <c r="N55" s="898"/>
      <c r="O55" s="898">
        <f>SUM(H55-H44-H34-H26)</f>
        <v>0</v>
      </c>
      <c r="P55" s="900">
        <f>SUM(I55-I44-I34-I26)</f>
        <v>60134.54999999993</v>
      </c>
      <c r="Q55" s="898">
        <f>SUM(J55-J44-J34-J26)</f>
        <v>-96857.6</v>
      </c>
    </row>
    <row r="56" spans="1:10" ht="12.75">
      <c r="A56" s="893" t="s">
        <v>341</v>
      </c>
      <c r="B56" s="894" t="s">
        <v>342</v>
      </c>
      <c r="C56" s="888"/>
      <c r="D56" s="889"/>
      <c r="E56" s="895">
        <v>0</v>
      </c>
      <c r="F56" s="901"/>
      <c r="G56" s="895">
        <v>3295</v>
      </c>
      <c r="H56" s="896"/>
      <c r="I56" s="897">
        <v>3295</v>
      </c>
      <c r="J56" s="889"/>
    </row>
    <row r="57" spans="1:10" ht="12.75">
      <c r="A57" s="893" t="s">
        <v>343</v>
      </c>
      <c r="B57" s="894" t="s">
        <v>344</v>
      </c>
      <c r="C57" s="888"/>
      <c r="D57" s="889"/>
      <c r="E57" s="895"/>
      <c r="F57" s="901"/>
      <c r="G57" s="895"/>
      <c r="H57" s="896"/>
      <c r="I57" s="897"/>
      <c r="J57" s="889"/>
    </row>
    <row r="58" spans="1:10" ht="12.75">
      <c r="A58" s="893"/>
      <c r="B58" s="894"/>
      <c r="C58" s="888"/>
      <c r="D58" s="889"/>
      <c r="E58" s="895"/>
      <c r="F58" s="901"/>
      <c r="G58" s="895"/>
      <c r="H58" s="896"/>
      <c r="I58" s="897"/>
      <c r="J58" s="889"/>
    </row>
    <row r="59" spans="1:10" ht="13.5" thickBot="1">
      <c r="A59" s="881"/>
      <c r="B59" s="882"/>
      <c r="C59" s="882"/>
      <c r="D59" s="883"/>
      <c r="E59" s="905"/>
      <c r="F59" s="906"/>
      <c r="G59" s="905"/>
      <c r="H59" s="907"/>
      <c r="I59" s="908"/>
      <c r="J59" s="883"/>
    </row>
    <row r="60" spans="1:10" ht="12.75">
      <c r="A60" s="888"/>
      <c r="B60" s="888"/>
      <c r="C60" s="888"/>
      <c r="D60" s="888"/>
      <c r="E60" s="888"/>
      <c r="F60" s="888"/>
      <c r="G60" s="888"/>
      <c r="H60" s="888"/>
      <c r="I60" s="888"/>
      <c r="J60" s="888"/>
    </row>
    <row r="61" spans="1:10" ht="12.75">
      <c r="A61" s="888"/>
      <c r="B61" s="888"/>
      <c r="C61" s="888"/>
      <c r="D61" s="888"/>
      <c r="E61" s="888"/>
      <c r="F61" s="888"/>
      <c r="G61" s="888"/>
      <c r="H61" s="888"/>
      <c r="I61" s="888"/>
      <c r="J61" s="888"/>
    </row>
    <row r="62" spans="1:10" ht="12.75">
      <c r="A62" s="888"/>
      <c r="B62" s="888"/>
      <c r="C62" s="888"/>
      <c r="D62" s="888"/>
      <c r="E62" s="888"/>
      <c r="F62" s="888"/>
      <c r="G62" s="888"/>
      <c r="H62" s="888"/>
      <c r="I62" s="888"/>
      <c r="J62" s="888"/>
    </row>
    <row r="63" spans="1:10" ht="18" customHeight="1">
      <c r="A63" s="888"/>
      <c r="B63" s="888"/>
      <c r="C63" s="888"/>
      <c r="D63" s="888"/>
      <c r="E63" s="888"/>
      <c r="F63" s="888"/>
      <c r="G63" s="888"/>
      <c r="H63" s="888"/>
      <c r="I63" s="888"/>
      <c r="J63" s="888"/>
    </row>
    <row r="64" spans="1:8" s="911" customFormat="1" ht="12.75">
      <c r="A64" s="909" t="s">
        <v>391</v>
      </c>
      <c r="B64" s="910"/>
      <c r="C64" s="910"/>
      <c r="D64" s="910" t="s">
        <v>327</v>
      </c>
      <c r="F64" s="910"/>
      <c r="G64" s="910" t="s">
        <v>392</v>
      </c>
      <c r="H64" s="910"/>
    </row>
    <row r="65" spans="1:9" s="911" customFormat="1" ht="12.75">
      <c r="A65" s="910" t="s">
        <v>663</v>
      </c>
      <c r="B65" s="910"/>
      <c r="C65" s="912"/>
      <c r="D65" s="910" t="s">
        <v>664</v>
      </c>
      <c r="F65" s="910"/>
      <c r="G65" s="912"/>
      <c r="H65" s="909"/>
      <c r="I65" s="910"/>
    </row>
    <row r="66" s="911" customFormat="1" ht="12.75">
      <c r="A66" s="899"/>
    </row>
    <row r="67" s="911" customFormat="1" ht="12.75">
      <c r="A67" s="899"/>
    </row>
    <row r="68" ht="12.75">
      <c r="A68" s="888"/>
    </row>
    <row r="69" ht="12.75">
      <c r="A69" s="888"/>
    </row>
    <row r="70" ht="12.75">
      <c r="A70" s="888"/>
    </row>
    <row r="71" ht="12.75">
      <c r="A71" s="888"/>
    </row>
    <row r="72" ht="12.75">
      <c r="A72" s="888"/>
    </row>
  </sheetData>
  <printOptions horizontalCentered="1"/>
  <pageMargins left="0.7874015748031497" right="0.7874015748031497" top="0.4330708661417323" bottom="0.3937007874015748" header="0.35433070866141736" footer="0.2755905511811024"/>
  <pageSetup horizontalDpi="600" verticalDpi="600" orientation="portrait" paperSize="9" scale="70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="75" zoomScaleNormal="75" zoomScaleSheetLayoutView="75" workbookViewId="0" topLeftCell="A4">
      <selection activeCell="B7" sqref="B7"/>
    </sheetView>
  </sheetViews>
  <sheetFormatPr defaultColWidth="9.140625" defaultRowHeight="12.75"/>
  <cols>
    <col min="1" max="1" width="17.57421875" style="968" customWidth="1"/>
    <col min="2" max="2" width="12.421875" style="968" customWidth="1"/>
    <col min="3" max="3" width="5.140625" style="968" customWidth="1"/>
    <col min="4" max="4" width="1.1484375" style="968" hidden="1" customWidth="1"/>
    <col min="5" max="5" width="12.57421875" style="968" customWidth="1"/>
    <col min="6" max="6" width="14.140625" style="968" customWidth="1"/>
    <col min="7" max="7" width="13.7109375" style="968" customWidth="1"/>
    <col min="8" max="8" width="19.140625" style="968" customWidth="1"/>
    <col min="9" max="9" width="18.421875" style="968" customWidth="1"/>
    <col min="10" max="10" width="51.140625" style="968" customWidth="1"/>
    <col min="11" max="16384" width="9.140625" style="968" customWidth="1"/>
  </cols>
  <sheetData>
    <row r="1" s="914" customFormat="1" ht="12.75">
      <c r="A1" s="913"/>
    </row>
    <row r="2" s="914" customFormat="1" ht="12.75">
      <c r="A2" s="913"/>
    </row>
    <row r="3" s="914" customFormat="1" ht="12.75">
      <c r="A3" s="913"/>
    </row>
    <row r="4" spans="3:10" s="914" customFormat="1" ht="15">
      <c r="C4" s="915"/>
      <c r="D4" s="915"/>
      <c r="E4" s="915"/>
      <c r="F4" s="915"/>
      <c r="G4" s="915"/>
      <c r="H4" s="915"/>
      <c r="I4" s="915"/>
      <c r="J4" s="915"/>
    </row>
    <row r="5" spans="1:10" s="914" customFormat="1" ht="15">
      <c r="A5" s="915" t="s">
        <v>210</v>
      </c>
      <c r="B5" s="915"/>
      <c r="C5" s="915"/>
      <c r="D5" s="915"/>
      <c r="E5" s="915"/>
      <c r="F5" s="915"/>
      <c r="G5" s="915"/>
      <c r="H5" s="915"/>
      <c r="I5" s="915"/>
      <c r="J5" s="916" t="s">
        <v>393</v>
      </c>
    </row>
    <row r="6" spans="5:10" s="914" customFormat="1" ht="15">
      <c r="E6" s="915"/>
      <c r="F6" s="915"/>
      <c r="G6" s="915"/>
      <c r="H6" s="915"/>
      <c r="I6" s="915"/>
      <c r="J6" s="916" t="s">
        <v>394</v>
      </c>
    </row>
    <row r="7" spans="1:11" s="914" customFormat="1" ht="15.75">
      <c r="A7" s="917"/>
      <c r="B7" s="917"/>
      <c r="C7" s="918"/>
      <c r="D7" s="918"/>
      <c r="E7" s="918" t="s">
        <v>406</v>
      </c>
      <c r="F7" s="918"/>
      <c r="G7" s="918"/>
      <c r="H7" s="918"/>
      <c r="I7" s="918"/>
      <c r="K7" s="919"/>
    </row>
    <row r="8" spans="1:11" s="914" customFormat="1" ht="15.75">
      <c r="A8" s="920" t="s">
        <v>337</v>
      </c>
      <c r="B8" s="921"/>
      <c r="C8" s="922"/>
      <c r="D8" s="922"/>
      <c r="E8" s="922"/>
      <c r="F8" s="922"/>
      <c r="G8" s="922"/>
      <c r="H8" s="922"/>
      <c r="I8" s="922"/>
      <c r="J8" s="922"/>
      <c r="K8" s="919"/>
    </row>
    <row r="9" spans="1:11" s="914" customFormat="1" ht="16.5" thickBot="1">
      <c r="A9" s="920"/>
      <c r="B9" s="921"/>
      <c r="C9" s="922"/>
      <c r="D9" s="922"/>
      <c r="E9" s="922"/>
      <c r="F9" s="922"/>
      <c r="G9" s="922"/>
      <c r="H9" s="922"/>
      <c r="I9" s="922"/>
      <c r="J9" s="922"/>
      <c r="K9" s="919"/>
    </row>
    <row r="10" spans="1:11" s="914" customFormat="1" ht="15.75">
      <c r="A10" s="923" t="s">
        <v>395</v>
      </c>
      <c r="B10" s="924"/>
      <c r="C10" s="924"/>
      <c r="D10" s="925"/>
      <c r="E10" s="926" t="s">
        <v>338</v>
      </c>
      <c r="F10" s="927"/>
      <c r="G10" s="928" t="s">
        <v>217</v>
      </c>
      <c r="H10" s="928" t="s">
        <v>396</v>
      </c>
      <c r="I10" s="929"/>
      <c r="J10" s="930"/>
      <c r="K10" s="919"/>
    </row>
    <row r="11" spans="1:11" s="914" customFormat="1" ht="15.75" thickBot="1">
      <c r="A11" s="931"/>
      <c r="B11" s="932"/>
      <c r="C11" s="932"/>
      <c r="D11" s="933"/>
      <c r="E11" s="934" t="s">
        <v>678</v>
      </c>
      <c r="F11" s="934" t="s">
        <v>679</v>
      </c>
      <c r="G11" s="934" t="s">
        <v>303</v>
      </c>
      <c r="H11" s="934" t="s">
        <v>397</v>
      </c>
      <c r="I11" s="935" t="s">
        <v>398</v>
      </c>
      <c r="J11" s="936"/>
      <c r="K11" s="919"/>
    </row>
    <row r="12" spans="1:11" s="914" customFormat="1" ht="12.75">
      <c r="A12" s="937"/>
      <c r="B12" s="938"/>
      <c r="C12" s="938"/>
      <c r="D12" s="938"/>
      <c r="E12" s="939"/>
      <c r="F12" s="940"/>
      <c r="G12" s="940"/>
      <c r="H12" s="940"/>
      <c r="I12" s="941"/>
      <c r="J12" s="942"/>
      <c r="K12" s="919"/>
    </row>
    <row r="13" spans="1:10" s="914" customFormat="1" ht="15">
      <c r="A13" s="943" t="s">
        <v>399</v>
      </c>
      <c r="B13" s="944"/>
      <c r="C13" s="944"/>
      <c r="D13" s="944"/>
      <c r="E13" s="945">
        <v>13550</v>
      </c>
      <c r="F13" s="946">
        <v>10381</v>
      </c>
      <c r="G13" s="947">
        <v>10381</v>
      </c>
      <c r="H13" s="948"/>
      <c r="I13" s="949" t="s">
        <v>400</v>
      </c>
      <c r="J13" s="950"/>
    </row>
    <row r="14" spans="1:11" s="914" customFormat="1" ht="15">
      <c r="A14" s="951"/>
      <c r="B14" s="913"/>
      <c r="C14" s="913"/>
      <c r="D14" s="913"/>
      <c r="E14" s="945"/>
      <c r="F14" s="946"/>
      <c r="G14" s="947"/>
      <c r="H14" s="948"/>
      <c r="I14" s="913"/>
      <c r="J14" s="952"/>
      <c r="K14" s="919"/>
    </row>
    <row r="15" spans="1:11" s="914" customFormat="1" ht="15">
      <c r="A15" s="951"/>
      <c r="B15" s="913"/>
      <c r="C15" s="913"/>
      <c r="D15" s="913"/>
      <c r="E15" s="945"/>
      <c r="F15" s="946"/>
      <c r="G15" s="947"/>
      <c r="H15" s="948"/>
      <c r="I15" s="913"/>
      <c r="J15" s="952"/>
      <c r="K15" s="919"/>
    </row>
    <row r="16" spans="1:11" s="914" customFormat="1" ht="15">
      <c r="A16" s="951"/>
      <c r="B16" s="913"/>
      <c r="C16" s="913"/>
      <c r="D16" s="913"/>
      <c r="E16" s="945"/>
      <c r="F16" s="946"/>
      <c r="G16" s="947"/>
      <c r="H16" s="948"/>
      <c r="I16" s="913"/>
      <c r="J16" s="952"/>
      <c r="K16" s="919"/>
    </row>
    <row r="17" spans="1:11" s="914" customFormat="1" ht="15">
      <c r="A17" s="951"/>
      <c r="B17" s="913"/>
      <c r="C17" s="913"/>
      <c r="D17" s="913"/>
      <c r="E17" s="945"/>
      <c r="F17" s="946"/>
      <c r="G17" s="947"/>
      <c r="H17" s="948"/>
      <c r="I17" s="913"/>
      <c r="J17" s="952"/>
      <c r="K17" s="919"/>
    </row>
    <row r="18" spans="1:11" s="914" customFormat="1" ht="15">
      <c r="A18" s="951"/>
      <c r="B18" s="913"/>
      <c r="C18" s="913"/>
      <c r="D18" s="913"/>
      <c r="E18" s="945"/>
      <c r="F18" s="946"/>
      <c r="G18" s="947"/>
      <c r="H18" s="948"/>
      <c r="I18" s="913"/>
      <c r="J18" s="952"/>
      <c r="K18" s="919"/>
    </row>
    <row r="19" spans="1:11" s="914" customFormat="1" ht="15">
      <c r="A19" s="951"/>
      <c r="B19" s="913"/>
      <c r="C19" s="913"/>
      <c r="D19" s="913"/>
      <c r="E19" s="945"/>
      <c r="F19" s="946"/>
      <c r="G19" s="947"/>
      <c r="H19" s="948"/>
      <c r="I19" s="913"/>
      <c r="J19" s="952"/>
      <c r="K19" s="919"/>
    </row>
    <row r="20" spans="1:11" s="914" customFormat="1" ht="15">
      <c r="A20" s="951"/>
      <c r="B20" s="913"/>
      <c r="C20" s="913"/>
      <c r="D20" s="913"/>
      <c r="E20" s="945"/>
      <c r="F20" s="946"/>
      <c r="G20" s="947"/>
      <c r="H20" s="948"/>
      <c r="I20" s="913"/>
      <c r="J20" s="952"/>
      <c r="K20" s="919"/>
    </row>
    <row r="21" spans="1:11" s="914" customFormat="1" ht="15">
      <c r="A21" s="951"/>
      <c r="B21" s="913"/>
      <c r="C21" s="913"/>
      <c r="D21" s="913"/>
      <c r="E21" s="945"/>
      <c r="F21" s="946"/>
      <c r="G21" s="953"/>
      <c r="H21" s="948"/>
      <c r="I21" s="913"/>
      <c r="J21" s="952"/>
      <c r="K21" s="919"/>
    </row>
    <row r="22" spans="1:11" s="914" customFormat="1" ht="15">
      <c r="A22" s="951"/>
      <c r="B22" s="913"/>
      <c r="C22" s="913"/>
      <c r="D22" s="913"/>
      <c r="E22" s="945"/>
      <c r="F22" s="946"/>
      <c r="G22" s="953"/>
      <c r="H22" s="948"/>
      <c r="I22" s="913"/>
      <c r="J22" s="952"/>
      <c r="K22" s="919"/>
    </row>
    <row r="23" spans="1:11" s="914" customFormat="1" ht="15">
      <c r="A23" s="951"/>
      <c r="B23" s="913"/>
      <c r="C23" s="913"/>
      <c r="D23" s="913"/>
      <c r="E23" s="945"/>
      <c r="F23" s="946"/>
      <c r="G23" s="953"/>
      <c r="H23" s="948"/>
      <c r="I23" s="913"/>
      <c r="J23" s="952"/>
      <c r="K23" s="919"/>
    </row>
    <row r="24" spans="1:11" s="914" customFormat="1" ht="15">
      <c r="A24" s="951"/>
      <c r="B24" s="913"/>
      <c r="C24" s="913"/>
      <c r="D24" s="913"/>
      <c r="E24" s="945"/>
      <c r="F24" s="946"/>
      <c r="G24" s="953"/>
      <c r="H24" s="948"/>
      <c r="I24" s="913"/>
      <c r="J24" s="952"/>
      <c r="K24" s="919"/>
    </row>
    <row r="25" spans="1:11" s="914" customFormat="1" ht="15.75">
      <c r="A25" s="954" t="s">
        <v>311</v>
      </c>
      <c r="B25" s="955"/>
      <c r="C25" s="955"/>
      <c r="D25" s="955"/>
      <c r="E25" s="956">
        <f>SUM(E13:E24)</f>
        <v>13550</v>
      </c>
      <c r="F25" s="957">
        <f>SUM(F13:F24)</f>
        <v>10381</v>
      </c>
      <c r="G25" s="958">
        <f>SUM(G13:G24)</f>
        <v>10381</v>
      </c>
      <c r="H25" s="948"/>
      <c r="I25" s="913"/>
      <c r="J25" s="952"/>
      <c r="K25" s="919"/>
    </row>
    <row r="26" spans="1:11" s="914" customFormat="1" ht="15">
      <c r="A26" s="951"/>
      <c r="B26" s="913"/>
      <c r="C26" s="913"/>
      <c r="D26" s="913"/>
      <c r="E26" s="945"/>
      <c r="F26" s="946"/>
      <c r="G26" s="953"/>
      <c r="H26" s="948"/>
      <c r="I26" s="913"/>
      <c r="J26" s="952"/>
      <c r="K26" s="919"/>
    </row>
    <row r="27" spans="1:11" s="914" customFormat="1" ht="16.5" thickBot="1">
      <c r="A27" s="959"/>
      <c r="B27" s="960"/>
      <c r="C27" s="960"/>
      <c r="D27" s="960"/>
      <c r="E27" s="961"/>
      <c r="F27" s="962"/>
      <c r="G27" s="963"/>
      <c r="H27" s="964"/>
      <c r="I27" s="965"/>
      <c r="J27" s="966"/>
      <c r="K27" s="919"/>
    </row>
    <row r="28" spans="1:11" s="914" customFormat="1" ht="12.75">
      <c r="A28" s="913"/>
      <c r="B28" s="913"/>
      <c r="C28" s="913"/>
      <c r="D28" s="913"/>
      <c r="E28" s="913"/>
      <c r="F28" s="913"/>
      <c r="G28" s="913"/>
      <c r="H28" s="913"/>
      <c r="I28" s="913"/>
      <c r="J28" s="913"/>
      <c r="K28" s="919"/>
    </row>
    <row r="29" spans="1:11" s="914" customFormat="1" ht="12.75">
      <c r="A29" s="913"/>
      <c r="B29" s="913"/>
      <c r="C29" s="913"/>
      <c r="D29" s="913"/>
      <c r="E29" s="913"/>
      <c r="F29" s="913"/>
      <c r="G29" s="913"/>
      <c r="H29" s="913"/>
      <c r="I29" s="913"/>
      <c r="J29" s="913"/>
      <c r="K29" s="919"/>
    </row>
    <row r="30" spans="1:11" s="914" customFormat="1" ht="12.75">
      <c r="A30" s="913"/>
      <c r="B30" s="913"/>
      <c r="C30" s="913"/>
      <c r="D30" s="913"/>
      <c r="E30" s="913"/>
      <c r="F30" s="913"/>
      <c r="G30" s="913"/>
      <c r="H30" s="913"/>
      <c r="I30" s="913"/>
      <c r="J30" s="913"/>
      <c r="K30" s="919"/>
    </row>
    <row r="31" spans="1:11" s="914" customFormat="1" ht="15">
      <c r="A31" s="944" t="s">
        <v>202</v>
      </c>
      <c r="B31" s="944" t="s">
        <v>401</v>
      </c>
      <c r="C31" s="915"/>
      <c r="D31" s="915"/>
      <c r="E31" s="915" t="s">
        <v>327</v>
      </c>
      <c r="F31" s="915"/>
      <c r="G31" s="915"/>
      <c r="H31" s="915"/>
      <c r="I31" s="915" t="s">
        <v>402</v>
      </c>
      <c r="J31" s="913"/>
      <c r="K31" s="919"/>
    </row>
    <row r="32" spans="1:11" s="914" customFormat="1" ht="15">
      <c r="A32" s="944" t="s">
        <v>403</v>
      </c>
      <c r="B32" s="967" t="s">
        <v>404</v>
      </c>
      <c r="C32" s="915"/>
      <c r="D32" s="915"/>
      <c r="E32" s="915" t="s">
        <v>405</v>
      </c>
      <c r="F32" s="915"/>
      <c r="G32" s="915"/>
      <c r="H32" s="915"/>
      <c r="I32" s="915"/>
      <c r="J32" s="913"/>
      <c r="K32" s="919"/>
    </row>
    <row r="33" spans="1:11" s="914" customFormat="1" ht="12.75">
      <c r="A33" s="913"/>
      <c r="K33" s="919"/>
    </row>
    <row r="34" spans="1:11" s="914" customFormat="1" ht="12.75">
      <c r="A34" s="913"/>
      <c r="K34" s="919"/>
    </row>
    <row r="35" spans="1:11" s="914" customFormat="1" ht="12.75">
      <c r="A35" s="913"/>
      <c r="K35" s="919"/>
    </row>
    <row r="36" s="914" customFormat="1" ht="12.75">
      <c r="K36" s="919"/>
    </row>
    <row r="37" s="914" customFormat="1" ht="12.75">
      <c r="K37" s="919"/>
    </row>
    <row r="38" s="914" customFormat="1" ht="12.75">
      <c r="K38" s="919"/>
    </row>
    <row r="39" s="914" customFormat="1" ht="12.75">
      <c r="K39" s="919"/>
    </row>
    <row r="40" s="914" customFormat="1" ht="12.75">
      <c r="K40" s="919"/>
    </row>
    <row r="41" s="914" customFormat="1" ht="12.75">
      <c r="K41" s="919"/>
    </row>
    <row r="42" s="914" customFormat="1" ht="12.75">
      <c r="K42" s="919"/>
    </row>
    <row r="43" s="914" customFormat="1" ht="12.75">
      <c r="K43" s="919"/>
    </row>
    <row r="44" s="914" customFormat="1" ht="12.75">
      <c r="K44" s="919"/>
    </row>
    <row r="45" s="914" customFormat="1" ht="12.75"/>
    <row r="46" s="914" customFormat="1" ht="12.75"/>
    <row r="47" s="914" customFormat="1" ht="12.75"/>
    <row r="48" s="914" customFormat="1" ht="12.75"/>
    <row r="49" s="914" customFormat="1" ht="12.75"/>
    <row r="50" s="914" customFormat="1" ht="12.75"/>
    <row r="51" s="914" customFormat="1" ht="12.75"/>
    <row r="52" s="914" customFormat="1" ht="12.75"/>
    <row r="53" s="914" customFormat="1" ht="12.75"/>
    <row r="54" s="914" customFormat="1" ht="12.75"/>
    <row r="55" s="914" customFormat="1" ht="12.75"/>
    <row r="56" s="914" customFormat="1" ht="12.75"/>
    <row r="57" s="914" customFormat="1" ht="12.75"/>
    <row r="58" s="914" customFormat="1" ht="12.75"/>
    <row r="59" s="914" customFormat="1" ht="12.75"/>
    <row r="60" s="914" customFormat="1" ht="12.75"/>
    <row r="61" s="914" customFormat="1" ht="12.75"/>
    <row r="62" s="914" customFormat="1" ht="12.75"/>
    <row r="63" s="914" customFormat="1" ht="12.75"/>
    <row r="64" s="914" customFormat="1" ht="12.75"/>
    <row r="65" s="914" customFormat="1" ht="12.75"/>
    <row r="66" s="914" customFormat="1" ht="12.75"/>
    <row r="67" s="914" customFormat="1" ht="12.75"/>
    <row r="68" s="914" customFormat="1" ht="12.75"/>
    <row r="69" s="914" customFormat="1" ht="12.75"/>
    <row r="70" s="914" customFormat="1" ht="12.75"/>
    <row r="71" s="914" customFormat="1" ht="12.75"/>
    <row r="72" s="914" customFormat="1" ht="12.75"/>
    <row r="73" s="914" customFormat="1" ht="12.75"/>
    <row r="74" s="914" customFormat="1" ht="12.75"/>
    <row r="75" s="914" customFormat="1" ht="12.75"/>
    <row r="76" s="914" customFormat="1" ht="12.75"/>
    <row r="77" s="914" customFormat="1" ht="12.75"/>
    <row r="78" s="914" customFormat="1" ht="12.75"/>
    <row r="79" s="914" customFormat="1" ht="12.75"/>
    <row r="80" s="914" customFormat="1" ht="12.75"/>
    <row r="81" s="914" customFormat="1" ht="12.75"/>
    <row r="82" s="914" customFormat="1" ht="12.75"/>
    <row r="83" s="914" customFormat="1" ht="12.75"/>
    <row r="84" s="914" customFormat="1" ht="12.75"/>
    <row r="85" s="914" customFormat="1" ht="12.75"/>
    <row r="86" s="914" customFormat="1" ht="12.75"/>
    <row r="87" s="914" customFormat="1" ht="12.75"/>
    <row r="88" s="914" customFormat="1" ht="12.75"/>
    <row r="89" s="914" customFormat="1" ht="12.75"/>
    <row r="90" s="914" customFormat="1" ht="12.75"/>
    <row r="91" s="914" customFormat="1" ht="12.75"/>
    <row r="92" s="914" customFormat="1" ht="12.75"/>
    <row r="93" s="914" customFormat="1" ht="12.75"/>
    <row r="94" s="914" customFormat="1" ht="12.75"/>
    <row r="95" s="914" customFormat="1" ht="12.75"/>
    <row r="96" s="914" customFormat="1" ht="12.75"/>
    <row r="97" s="914" customFormat="1" ht="12.75"/>
    <row r="98" s="914" customFormat="1" ht="12.75"/>
    <row r="99" s="914" customFormat="1" ht="12.75"/>
    <row r="100" s="914" customFormat="1" ht="12.75"/>
    <row r="101" s="914" customFormat="1" ht="12.75"/>
    <row r="102" s="914" customFormat="1" ht="12.75"/>
    <row r="103" s="914" customFormat="1" ht="12.75"/>
    <row r="104" s="914" customFormat="1" ht="12.75"/>
    <row r="105" s="914" customFormat="1" ht="12.75"/>
    <row r="106" s="914" customFormat="1" ht="12.75"/>
    <row r="107" s="914" customFormat="1" ht="12.75"/>
    <row r="108" s="914" customFormat="1" ht="12.75"/>
    <row r="109" s="914" customFormat="1" ht="12.75"/>
    <row r="110" s="914" customFormat="1" ht="12.75"/>
    <row r="111" s="914" customFormat="1" ht="12.75"/>
    <row r="112" s="914" customFormat="1" ht="12.75"/>
    <row r="113" s="914" customFormat="1" ht="12.75"/>
    <row r="114" s="914" customFormat="1" ht="12.75"/>
    <row r="115" s="914" customFormat="1" ht="12.75"/>
    <row r="116" s="914" customFormat="1" ht="12.75"/>
    <row r="117" s="914" customFormat="1" ht="12.75"/>
    <row r="118" s="914" customFormat="1" ht="12.75"/>
    <row r="119" s="914" customFormat="1" ht="12.75"/>
    <row r="120" s="914" customFormat="1" ht="12.75"/>
    <row r="121" s="914" customFormat="1" ht="12.75"/>
    <row r="122" s="914" customFormat="1" ht="12.75"/>
    <row r="123" s="914" customFormat="1" ht="12.75"/>
    <row r="124" s="914" customFormat="1" ht="12.75"/>
    <row r="125" s="914" customFormat="1" ht="12.75"/>
    <row r="126" s="914" customFormat="1" ht="12.75"/>
    <row r="127" s="914" customFormat="1" ht="12.75"/>
    <row r="128" s="914" customFormat="1" ht="12.75"/>
    <row r="129" s="914" customFormat="1" ht="12.75"/>
    <row r="130" s="914" customFormat="1" ht="12.75"/>
    <row r="131" s="914" customFormat="1" ht="12.75"/>
    <row r="132" s="914" customFormat="1" ht="12.75"/>
    <row r="133" s="914" customFormat="1" ht="12.75"/>
    <row r="134" s="914" customFormat="1" ht="12.75"/>
    <row r="135" s="914" customFormat="1" ht="12.75"/>
    <row r="136" s="914" customFormat="1" ht="12.75"/>
    <row r="137" s="914" customFormat="1" ht="12.75"/>
    <row r="138" s="914" customFormat="1" ht="12.75"/>
    <row r="139" s="914" customFormat="1" ht="12.75"/>
    <row r="140" s="914" customFormat="1" ht="12.75"/>
    <row r="141" s="914" customFormat="1" ht="12.75"/>
    <row r="142" s="914" customFormat="1" ht="12.75"/>
    <row r="143" s="914" customFormat="1" ht="12.75"/>
    <row r="144" s="914" customFormat="1" ht="12.75"/>
    <row r="145" s="914" customFormat="1" ht="12.75"/>
    <row r="146" s="914" customFormat="1" ht="12.75"/>
    <row r="147" s="914" customFormat="1" ht="12.75"/>
    <row r="148" s="914" customFormat="1" ht="12.75"/>
    <row r="149" s="914" customFormat="1" ht="12.75"/>
    <row r="150" s="914" customFormat="1" ht="12.75"/>
    <row r="151" s="914" customFormat="1" ht="12.75"/>
    <row r="152" s="914" customFormat="1" ht="12.75"/>
    <row r="153" s="914" customFormat="1" ht="12.75"/>
    <row r="154" s="914" customFormat="1" ht="12.75"/>
    <row r="155" s="914" customFormat="1" ht="12.75"/>
    <row r="156" s="914" customFormat="1" ht="12.75"/>
    <row r="157" s="914" customFormat="1" ht="12.75"/>
    <row r="158" s="914" customFormat="1" ht="12.75"/>
    <row r="159" s="914" customFormat="1" ht="12.75"/>
    <row r="160" s="914" customFormat="1" ht="12.75"/>
    <row r="161" s="914" customFormat="1" ht="12.75"/>
    <row r="162" s="914" customFormat="1" ht="12.75"/>
    <row r="163" s="914" customFormat="1" ht="12.75"/>
    <row r="164" s="914" customFormat="1" ht="12.75"/>
    <row r="165" s="914" customFormat="1" ht="12.75"/>
    <row r="166" s="914" customFormat="1" ht="12.75"/>
    <row r="167" s="914" customFormat="1" ht="12.75"/>
    <row r="168" s="914" customFormat="1" ht="12.75"/>
    <row r="169" s="914" customFormat="1" ht="12.75"/>
    <row r="170" s="914" customFormat="1" ht="12.75"/>
    <row r="171" s="914" customFormat="1" ht="12.75"/>
    <row r="172" s="914" customFormat="1" ht="12.75"/>
    <row r="173" s="914" customFormat="1" ht="12.75"/>
    <row r="174" s="914" customFormat="1" ht="12.75"/>
    <row r="175" s="914" customFormat="1" ht="12.75"/>
    <row r="176" s="914" customFormat="1" ht="12.75"/>
    <row r="177" s="914" customFormat="1" ht="12.75"/>
    <row r="178" s="914" customFormat="1" ht="12.75"/>
    <row r="179" s="914" customFormat="1" ht="12.75"/>
    <row r="180" s="914" customFormat="1" ht="12.75"/>
    <row r="181" s="914" customFormat="1" ht="12.75"/>
    <row r="182" s="914" customFormat="1" ht="12.75"/>
    <row r="183" s="914" customFormat="1" ht="12.75"/>
    <row r="184" s="914" customFormat="1" ht="12.75"/>
    <row r="185" s="914" customFormat="1" ht="12.75"/>
    <row r="186" s="914" customFormat="1" ht="12.75"/>
    <row r="187" s="914" customFormat="1" ht="12.75"/>
    <row r="188" s="914" customFormat="1" ht="12.75"/>
    <row r="189" s="914" customFormat="1" ht="12.75"/>
    <row r="190" s="914" customFormat="1" ht="12.75"/>
    <row r="191" s="914" customFormat="1" ht="12.75"/>
    <row r="192" s="914" customFormat="1" ht="12.75"/>
    <row r="193" s="914" customFormat="1" ht="12.75"/>
    <row r="194" s="914" customFormat="1" ht="12.75"/>
    <row r="195" s="914" customFormat="1" ht="12.75"/>
    <row r="196" s="914" customFormat="1" ht="12.75"/>
    <row r="197" s="914" customFormat="1" ht="12.75"/>
    <row r="198" s="914" customFormat="1" ht="12.75"/>
    <row r="199" s="914" customFormat="1" ht="12.75"/>
    <row r="200" s="914" customFormat="1" ht="12.75"/>
    <row r="201" s="914" customFormat="1" ht="12.75"/>
    <row r="202" s="914" customFormat="1" ht="12.75"/>
    <row r="203" s="914" customFormat="1" ht="12.75"/>
    <row r="204" s="914" customFormat="1" ht="12.75"/>
    <row r="205" s="914" customFormat="1" ht="12.75"/>
    <row r="206" s="914" customFormat="1" ht="12.75"/>
    <row r="207" s="914" customFormat="1" ht="12.75"/>
    <row r="208" s="914" customFormat="1" ht="12.75"/>
    <row r="209" s="914" customFormat="1" ht="12.75"/>
    <row r="210" s="914" customFormat="1" ht="12.75"/>
    <row r="211" s="914" customFormat="1" ht="12.75"/>
    <row r="212" s="914" customFormat="1" ht="12.75"/>
    <row r="213" s="914" customFormat="1" ht="12.75"/>
    <row r="214" s="914" customFormat="1" ht="12.75"/>
    <row r="215" s="914" customFormat="1" ht="12.75"/>
    <row r="216" s="914" customFormat="1" ht="12.75"/>
    <row r="217" s="914" customFormat="1" ht="12.75"/>
    <row r="218" s="914" customFormat="1" ht="12.75"/>
    <row r="219" s="914" customFormat="1" ht="12.75"/>
    <row r="220" s="914" customFormat="1" ht="12.75"/>
    <row r="221" s="914" customFormat="1" ht="12.75"/>
    <row r="222" s="914" customFormat="1" ht="12.75"/>
    <row r="223" s="914" customFormat="1" ht="12.75"/>
    <row r="224" s="914" customFormat="1" ht="12.75"/>
    <row r="225" s="914" customFormat="1" ht="12.75"/>
    <row r="226" s="914" customFormat="1" ht="12.75"/>
    <row r="227" s="914" customFormat="1" ht="12.75"/>
    <row r="228" s="914" customFormat="1" ht="12.75"/>
    <row r="229" s="914" customFormat="1" ht="12.75"/>
    <row r="230" s="914" customFormat="1" ht="12.75"/>
    <row r="231" s="914" customFormat="1" ht="12.75"/>
    <row r="232" s="914" customFormat="1" ht="12.75"/>
    <row r="233" s="914" customFormat="1" ht="12.75"/>
    <row r="234" s="914" customFormat="1" ht="12.75"/>
    <row r="235" s="914" customFormat="1" ht="12.75"/>
    <row r="236" s="914" customFormat="1" ht="12.75"/>
    <row r="237" s="914" customFormat="1" ht="12.75"/>
    <row r="238" s="914" customFormat="1" ht="12.75"/>
    <row r="239" s="914" customFormat="1" ht="12.75"/>
    <row r="240" s="914" customFormat="1" ht="12.75"/>
    <row r="241" s="914" customFormat="1" ht="12.75"/>
    <row r="242" s="914" customFormat="1" ht="12.75"/>
    <row r="243" s="914" customFormat="1" ht="12.75"/>
    <row r="244" s="914" customFormat="1" ht="12.75"/>
    <row r="245" s="914" customFormat="1" ht="12.75"/>
    <row r="246" s="914" customFormat="1" ht="12.75"/>
    <row r="247" s="914" customFormat="1" ht="12.75"/>
    <row r="248" s="914" customFormat="1" ht="12.75"/>
    <row r="249" s="914" customFormat="1" ht="12.75"/>
    <row r="250" s="914" customFormat="1" ht="12.75"/>
    <row r="251" s="914" customFormat="1" ht="12.75"/>
    <row r="252" s="914" customFormat="1" ht="12.75"/>
    <row r="253" s="914" customFormat="1" ht="12.75"/>
    <row r="254" s="914" customFormat="1" ht="12.75"/>
    <row r="255" s="914" customFormat="1" ht="12.75"/>
    <row r="256" s="914" customFormat="1" ht="12.75"/>
    <row r="257" s="914" customFormat="1" ht="12.75"/>
    <row r="258" s="914" customFormat="1" ht="12.75"/>
    <row r="259" s="914" customFormat="1" ht="12.75"/>
    <row r="260" s="914" customFormat="1" ht="12.75"/>
    <row r="261" s="914" customFormat="1" ht="12.75"/>
    <row r="262" s="914" customFormat="1" ht="12.75"/>
    <row r="263" s="914" customFormat="1" ht="12.75"/>
    <row r="264" s="914" customFormat="1" ht="12.75"/>
    <row r="265" s="914" customFormat="1" ht="12.75"/>
    <row r="266" s="914" customFormat="1" ht="12.75"/>
    <row r="267" s="914" customFormat="1" ht="12.75"/>
    <row r="268" s="914" customFormat="1" ht="12.75"/>
    <row r="269" s="914" customFormat="1" ht="12.75"/>
    <row r="270" s="914" customFormat="1" ht="12.75"/>
    <row r="271" s="914" customFormat="1" ht="12.75"/>
    <row r="272" s="914" customFormat="1" ht="12.75"/>
    <row r="273" s="914" customFormat="1" ht="12.75"/>
    <row r="274" s="914" customFormat="1" ht="12.75"/>
    <row r="275" s="914" customFormat="1" ht="12.75"/>
    <row r="276" s="914" customFormat="1" ht="12.75"/>
    <row r="277" s="914" customFormat="1" ht="12.75"/>
    <row r="278" s="914" customFormat="1" ht="12.75"/>
    <row r="279" s="914" customFormat="1" ht="12.75"/>
    <row r="280" s="914" customFormat="1" ht="12.75"/>
    <row r="281" s="914" customFormat="1" ht="12.75"/>
    <row r="282" s="914" customFormat="1" ht="12.75"/>
    <row r="283" s="914" customFormat="1" ht="12.75"/>
    <row r="284" s="914" customFormat="1" ht="12.75"/>
    <row r="285" s="914" customFormat="1" ht="12.75"/>
    <row r="286" s="914" customFormat="1" ht="12.75"/>
    <row r="287" s="914" customFormat="1" ht="12.75"/>
    <row r="288" s="914" customFormat="1" ht="12.75"/>
    <row r="289" s="914" customFormat="1" ht="12.75"/>
    <row r="290" s="914" customFormat="1" ht="12.75"/>
    <row r="291" s="914" customFormat="1" ht="12.75"/>
    <row r="292" s="914" customFormat="1" ht="12.75"/>
  </sheetData>
  <printOptions horizontalCentered="1"/>
  <pageMargins left="0.7086614173228347" right="0.5118110236220472" top="0.6692913385826772" bottom="0.8661417322834646" header="0.5118110236220472" footer="0.5118110236220472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showGridLines="0" view="pageBreakPreview" zoomScale="75" zoomScaleNormal="75" zoomScaleSheetLayoutView="75" workbookViewId="0" topLeftCell="A1">
      <selection activeCell="E12" sqref="E12"/>
    </sheetView>
  </sheetViews>
  <sheetFormatPr defaultColWidth="9.140625" defaultRowHeight="12.75"/>
  <cols>
    <col min="1" max="1" width="15.421875" style="1025" customWidth="1"/>
    <col min="2" max="2" width="12.421875" style="1025" customWidth="1"/>
    <col min="3" max="3" width="8.00390625" style="1025" customWidth="1"/>
    <col min="4" max="4" width="13.7109375" style="1025" hidden="1" customWidth="1"/>
    <col min="5" max="5" width="12.57421875" style="1025" customWidth="1"/>
    <col min="6" max="6" width="14.140625" style="1025" customWidth="1"/>
    <col min="7" max="7" width="15.140625" style="1025" customWidth="1"/>
    <col min="8" max="8" width="20.57421875" style="1025" customWidth="1"/>
    <col min="9" max="9" width="18.421875" style="1025" customWidth="1"/>
    <col min="10" max="10" width="44.8515625" style="1025" customWidth="1"/>
    <col min="11" max="16384" width="9.140625" style="1025" customWidth="1"/>
  </cols>
  <sheetData>
    <row r="1" s="970" customFormat="1" ht="12.75">
      <c r="A1" s="969"/>
    </row>
    <row r="2" s="970" customFormat="1" ht="12.75">
      <c r="K2" s="971"/>
    </row>
    <row r="3" spans="1:11" s="970" customFormat="1" ht="15">
      <c r="A3" s="972" t="s">
        <v>210</v>
      </c>
      <c r="B3" s="972"/>
      <c r="C3" s="972"/>
      <c r="D3" s="972"/>
      <c r="E3" s="972"/>
      <c r="F3" s="972"/>
      <c r="G3" s="972"/>
      <c r="H3" s="972"/>
      <c r="I3" s="972"/>
      <c r="J3" s="973" t="s">
        <v>407</v>
      </c>
      <c r="K3" s="971"/>
    </row>
    <row r="4" spans="1:11" s="970" customFormat="1" ht="15">
      <c r="A4" s="972"/>
      <c r="B4" s="972"/>
      <c r="C4" s="972"/>
      <c r="D4" s="972"/>
      <c r="E4" s="972"/>
      <c r="F4" s="972"/>
      <c r="G4" s="972"/>
      <c r="H4" s="972"/>
      <c r="I4" s="972"/>
      <c r="J4" s="973" t="s">
        <v>408</v>
      </c>
      <c r="K4" s="971"/>
    </row>
    <row r="5" spans="1:11" s="970" customFormat="1" ht="15.75">
      <c r="A5" s="974"/>
      <c r="B5" s="974"/>
      <c r="C5" s="974"/>
      <c r="D5" s="975" t="s">
        <v>410</v>
      </c>
      <c r="E5" s="975"/>
      <c r="F5" s="975"/>
      <c r="G5" s="975"/>
      <c r="H5" s="975"/>
      <c r="J5" s="974"/>
      <c r="K5" s="971"/>
    </row>
    <row r="6" spans="1:11" s="970" customFormat="1" ht="15.75" customHeight="1">
      <c r="A6" s="1737" t="s">
        <v>337</v>
      </c>
      <c r="B6" s="1737"/>
      <c r="C6" s="1737"/>
      <c r="D6" s="1737"/>
      <c r="E6" s="1737"/>
      <c r="F6" s="1737"/>
      <c r="G6" s="1737"/>
      <c r="H6" s="1737"/>
      <c r="I6" s="1737"/>
      <c r="J6" s="1737"/>
      <c r="K6" s="971"/>
    </row>
    <row r="7" spans="2:11" s="970" customFormat="1" ht="30" customHeight="1" thickBot="1">
      <c r="B7" s="974"/>
      <c r="C7" s="974"/>
      <c r="D7" s="974"/>
      <c r="E7" s="974"/>
      <c r="F7" s="974"/>
      <c r="G7" s="974"/>
      <c r="H7" s="974"/>
      <c r="I7" s="974"/>
      <c r="J7" s="974"/>
      <c r="K7" s="971"/>
    </row>
    <row r="8" spans="1:11" s="970" customFormat="1" ht="15.75">
      <c r="A8" s="976" t="s">
        <v>395</v>
      </c>
      <c r="B8" s="977"/>
      <c r="C8" s="977"/>
      <c r="D8" s="977"/>
      <c r="E8" s="978" t="s">
        <v>338</v>
      </c>
      <c r="F8" s="979"/>
      <c r="G8" s="980" t="s">
        <v>217</v>
      </c>
      <c r="H8" s="980" t="s">
        <v>396</v>
      </c>
      <c r="I8" s="981"/>
      <c r="J8" s="982"/>
      <c r="K8" s="971"/>
    </row>
    <row r="9" spans="1:11" s="970" customFormat="1" ht="15.75" thickBot="1">
      <c r="A9" s="983"/>
      <c r="B9" s="984"/>
      <c r="C9" s="984"/>
      <c r="D9" s="984"/>
      <c r="E9" s="985" t="s">
        <v>678</v>
      </c>
      <c r="F9" s="986" t="s">
        <v>679</v>
      </c>
      <c r="G9" s="986" t="s">
        <v>303</v>
      </c>
      <c r="H9" s="986" t="s">
        <v>397</v>
      </c>
      <c r="I9" s="987" t="s">
        <v>398</v>
      </c>
      <c r="J9" s="988"/>
      <c r="K9" s="971"/>
    </row>
    <row r="10" spans="1:11" s="970" customFormat="1" ht="12.75">
      <c r="A10" s="989"/>
      <c r="B10" s="990"/>
      <c r="C10" s="990"/>
      <c r="D10" s="990"/>
      <c r="E10" s="991"/>
      <c r="F10" s="992"/>
      <c r="G10" s="993"/>
      <c r="H10" s="992"/>
      <c r="I10" s="994"/>
      <c r="J10" s="995"/>
      <c r="K10" s="971"/>
    </row>
    <row r="11" spans="1:11" s="970" customFormat="1" ht="15">
      <c r="A11" s="996" t="s">
        <v>409</v>
      </c>
      <c r="B11" s="997"/>
      <c r="C11" s="969"/>
      <c r="D11" s="969"/>
      <c r="E11" s="998">
        <v>0</v>
      </c>
      <c r="F11" s="999">
        <v>3295</v>
      </c>
      <c r="G11" s="1000">
        <v>3295</v>
      </c>
      <c r="H11" s="1001"/>
      <c r="I11" s="1002" t="s">
        <v>400</v>
      </c>
      <c r="J11" s="1003"/>
      <c r="K11" s="971"/>
    </row>
    <row r="12" spans="1:11" s="970" customFormat="1" ht="12.75">
      <c r="A12" s="1004"/>
      <c r="C12" s="969"/>
      <c r="D12" s="969"/>
      <c r="E12" s="1005"/>
      <c r="F12" s="1006"/>
      <c r="G12" s="1007"/>
      <c r="H12" s="1001"/>
      <c r="I12" s="969"/>
      <c r="J12" s="1008"/>
      <c r="K12" s="971"/>
    </row>
    <row r="13" spans="1:11" s="970" customFormat="1" ht="12.75">
      <c r="A13" s="1004"/>
      <c r="B13" s="969"/>
      <c r="C13" s="969"/>
      <c r="D13" s="969"/>
      <c r="E13" s="1005"/>
      <c r="F13" s="1006"/>
      <c r="G13" s="1007"/>
      <c r="H13" s="1001"/>
      <c r="I13" s="969"/>
      <c r="J13" s="1008"/>
      <c r="K13" s="971"/>
    </row>
    <row r="14" spans="1:11" s="970" customFormat="1" ht="12.75">
      <c r="A14" s="1004"/>
      <c r="B14" s="969"/>
      <c r="C14" s="969"/>
      <c r="D14" s="969"/>
      <c r="E14" s="1005"/>
      <c r="F14" s="1006"/>
      <c r="G14" s="1007"/>
      <c r="H14" s="1001"/>
      <c r="I14" s="969"/>
      <c r="J14" s="1008"/>
      <c r="K14" s="971"/>
    </row>
    <row r="15" spans="1:11" s="970" customFormat="1" ht="12.75">
      <c r="A15" s="1004"/>
      <c r="B15" s="969"/>
      <c r="C15" s="969"/>
      <c r="D15" s="969"/>
      <c r="E15" s="1005"/>
      <c r="F15" s="1006"/>
      <c r="G15" s="1007"/>
      <c r="H15" s="1001"/>
      <c r="I15" s="969"/>
      <c r="J15" s="1008"/>
      <c r="K15" s="971"/>
    </row>
    <row r="16" spans="1:11" s="970" customFormat="1" ht="12.75">
      <c r="A16" s="1004"/>
      <c r="B16" s="969"/>
      <c r="C16" s="969"/>
      <c r="D16" s="969"/>
      <c r="E16" s="1005"/>
      <c r="F16" s="1006"/>
      <c r="G16" s="1007"/>
      <c r="H16" s="1001"/>
      <c r="I16" s="969"/>
      <c r="J16" s="1008"/>
      <c r="K16" s="971"/>
    </row>
    <row r="17" spans="1:11" s="970" customFormat="1" ht="12.75">
      <c r="A17" s="1004"/>
      <c r="B17" s="969"/>
      <c r="C17" s="969"/>
      <c r="D17" s="969"/>
      <c r="E17" s="1005"/>
      <c r="F17" s="1006"/>
      <c r="G17" s="1007"/>
      <c r="H17" s="1001"/>
      <c r="I17" s="969"/>
      <c r="J17" s="1008"/>
      <c r="K17" s="971"/>
    </row>
    <row r="18" spans="1:11" s="970" customFormat="1" ht="12.75">
      <c r="A18" s="1004"/>
      <c r="B18" s="969"/>
      <c r="C18" s="969"/>
      <c r="D18" s="969"/>
      <c r="E18" s="1005"/>
      <c r="F18" s="1006"/>
      <c r="G18" s="1007"/>
      <c r="H18" s="1001"/>
      <c r="I18" s="969"/>
      <c r="J18" s="1008"/>
      <c r="K18" s="971"/>
    </row>
    <row r="19" spans="1:11" s="970" customFormat="1" ht="12.75">
      <c r="A19" s="1004"/>
      <c r="B19" s="969"/>
      <c r="C19" s="969"/>
      <c r="D19" s="969"/>
      <c r="E19" s="1005"/>
      <c r="F19" s="1006"/>
      <c r="G19" s="1007"/>
      <c r="H19" s="1001"/>
      <c r="I19" s="969"/>
      <c r="J19" s="1008"/>
      <c r="K19" s="971"/>
    </row>
    <row r="20" spans="1:11" s="970" customFormat="1" ht="12.75">
      <c r="A20" s="1004"/>
      <c r="B20" s="969"/>
      <c r="C20" s="969"/>
      <c r="D20" s="969"/>
      <c r="E20" s="1005"/>
      <c r="F20" s="1006"/>
      <c r="G20" s="1007"/>
      <c r="H20" s="1001"/>
      <c r="I20" s="969"/>
      <c r="J20" s="1008"/>
      <c r="K20" s="971"/>
    </row>
    <row r="21" spans="1:11" s="970" customFormat="1" ht="12.75">
      <c r="A21" s="1004"/>
      <c r="B21" s="969"/>
      <c r="C21" s="969"/>
      <c r="D21" s="969"/>
      <c r="E21" s="1005"/>
      <c r="F21" s="1006"/>
      <c r="G21" s="1007"/>
      <c r="H21" s="1001"/>
      <c r="I21" s="969"/>
      <c r="J21" s="1008"/>
      <c r="K21" s="971"/>
    </row>
    <row r="22" spans="1:11" s="970" customFormat="1" ht="12.75">
      <c r="A22" s="1004"/>
      <c r="B22" s="969"/>
      <c r="C22" s="969"/>
      <c r="D22" s="969"/>
      <c r="E22" s="1005"/>
      <c r="F22" s="1006"/>
      <c r="G22" s="1007"/>
      <c r="H22" s="1001"/>
      <c r="I22" s="969"/>
      <c r="J22" s="1008"/>
      <c r="K22" s="971"/>
    </row>
    <row r="23" spans="1:11" s="970" customFormat="1" ht="12.75">
      <c r="A23" s="1004"/>
      <c r="B23" s="969"/>
      <c r="C23" s="969"/>
      <c r="D23" s="969"/>
      <c r="E23" s="1005"/>
      <c r="F23" s="1006"/>
      <c r="G23" s="1007"/>
      <c r="H23" s="1001"/>
      <c r="I23" s="969"/>
      <c r="J23" s="1008"/>
      <c r="K23" s="971"/>
    </row>
    <row r="24" spans="1:11" s="970" customFormat="1" ht="12.75">
      <c r="A24" s="1004"/>
      <c r="B24" s="969"/>
      <c r="C24" s="969"/>
      <c r="D24" s="969"/>
      <c r="E24" s="1005"/>
      <c r="F24" s="1006"/>
      <c r="G24" s="1007"/>
      <c r="H24" s="1001"/>
      <c r="I24" s="969"/>
      <c r="J24" s="1008"/>
      <c r="K24" s="971"/>
    </row>
    <row r="25" spans="1:11" s="970" customFormat="1" ht="12.75">
      <c r="A25" s="1004"/>
      <c r="B25" s="969"/>
      <c r="C25" s="969"/>
      <c r="D25" s="969"/>
      <c r="E25" s="1005"/>
      <c r="F25" s="1006"/>
      <c r="G25" s="1007"/>
      <c r="H25" s="1001"/>
      <c r="I25" s="969"/>
      <c r="J25" s="1008"/>
      <c r="K25" s="971"/>
    </row>
    <row r="26" spans="1:11" s="970" customFormat="1" ht="12.75">
      <c r="A26" s="1004"/>
      <c r="B26" s="969"/>
      <c r="C26" s="969"/>
      <c r="D26" s="969"/>
      <c r="E26" s="1005"/>
      <c r="F26" s="1006"/>
      <c r="G26" s="1007"/>
      <c r="H26" s="1001"/>
      <c r="I26" s="969"/>
      <c r="J26" s="1008"/>
      <c r="K26" s="971"/>
    </row>
    <row r="27" spans="1:11" s="970" customFormat="1" ht="12.75">
      <c r="A27" s="1004"/>
      <c r="B27" s="969"/>
      <c r="C27" s="969"/>
      <c r="D27" s="969"/>
      <c r="E27" s="1005"/>
      <c r="F27" s="1006"/>
      <c r="G27" s="1007"/>
      <c r="H27" s="1001"/>
      <c r="I27" s="969"/>
      <c r="J27" s="1008"/>
      <c r="K27" s="971"/>
    </row>
    <row r="28" spans="1:11" s="970" customFormat="1" ht="12.75">
      <c r="A28" s="1004"/>
      <c r="B28" s="969"/>
      <c r="C28" s="969"/>
      <c r="D28" s="969"/>
      <c r="E28" s="1005"/>
      <c r="F28" s="1006"/>
      <c r="G28" s="1007"/>
      <c r="H28" s="1001"/>
      <c r="I28" s="969"/>
      <c r="J28" s="1008"/>
      <c r="K28" s="971"/>
    </row>
    <row r="29" spans="1:11" s="970" customFormat="1" ht="15.75">
      <c r="A29" s="1009" t="s">
        <v>311</v>
      </c>
      <c r="B29" s="1010"/>
      <c r="C29" s="1010"/>
      <c r="D29" s="1010"/>
      <c r="E29" s="1011">
        <f>SUM(E11:E28)</f>
        <v>0</v>
      </c>
      <c r="F29" s="1011">
        <f>SUM(F11:F28)</f>
        <v>3295</v>
      </c>
      <c r="G29" s="1012">
        <f>SUM(G11:G28)</f>
        <v>3295</v>
      </c>
      <c r="H29" s="1001"/>
      <c r="I29" s="969"/>
      <c r="J29" s="1008"/>
      <c r="K29" s="971"/>
    </row>
    <row r="30" spans="1:11" s="970" customFormat="1" ht="15">
      <c r="A30" s="1004"/>
      <c r="B30" s="969"/>
      <c r="C30" s="969"/>
      <c r="D30" s="969"/>
      <c r="E30" s="1013"/>
      <c r="F30" s="1014"/>
      <c r="G30" s="1015"/>
      <c r="H30" s="1001"/>
      <c r="I30" s="969"/>
      <c r="J30" s="1008"/>
      <c r="K30" s="971"/>
    </row>
    <row r="31" spans="1:11" s="970" customFormat="1" ht="16.5" thickBot="1">
      <c r="A31" s="1016"/>
      <c r="B31" s="1017"/>
      <c r="C31" s="1017"/>
      <c r="D31" s="1017"/>
      <c r="E31" s="1018"/>
      <c r="F31" s="1019"/>
      <c r="G31" s="1020"/>
      <c r="H31" s="1021"/>
      <c r="I31" s="1022"/>
      <c r="J31" s="1023"/>
      <c r="K31" s="971"/>
    </row>
    <row r="32" spans="1:11" s="970" customFormat="1" ht="12.75">
      <c r="A32" s="969"/>
      <c r="B32" s="969"/>
      <c r="C32" s="969"/>
      <c r="D32" s="969"/>
      <c r="E32" s="969"/>
      <c r="F32" s="969"/>
      <c r="G32" s="969"/>
      <c r="H32" s="969"/>
      <c r="I32" s="969"/>
      <c r="J32" s="969"/>
      <c r="K32" s="971"/>
    </row>
    <row r="33" spans="1:11" s="970" customFormat="1" ht="12.75">
      <c r="A33" s="969"/>
      <c r="B33" s="969"/>
      <c r="C33" s="969"/>
      <c r="D33" s="969"/>
      <c r="E33" s="969"/>
      <c r="F33" s="969"/>
      <c r="G33" s="969"/>
      <c r="H33" s="969"/>
      <c r="I33" s="969"/>
      <c r="J33" s="969"/>
      <c r="K33" s="971"/>
    </row>
    <row r="34" spans="1:11" s="970" customFormat="1" ht="12.75">
      <c r="A34" s="969"/>
      <c r="B34" s="969"/>
      <c r="C34" s="969"/>
      <c r="D34" s="969"/>
      <c r="E34" s="969"/>
      <c r="F34" s="969"/>
      <c r="G34" s="969"/>
      <c r="H34" s="969"/>
      <c r="I34" s="969"/>
      <c r="J34" s="969"/>
      <c r="K34" s="971"/>
    </row>
    <row r="35" spans="1:11" s="970" customFormat="1" ht="15">
      <c r="A35" s="997" t="s">
        <v>202</v>
      </c>
      <c r="B35" s="997" t="s">
        <v>401</v>
      </c>
      <c r="C35" s="972"/>
      <c r="D35" s="972"/>
      <c r="E35" s="972" t="s">
        <v>327</v>
      </c>
      <c r="F35" s="972"/>
      <c r="G35" s="972"/>
      <c r="H35" s="972"/>
      <c r="I35" s="972" t="s">
        <v>402</v>
      </c>
      <c r="J35" s="969"/>
      <c r="K35" s="971"/>
    </row>
    <row r="36" spans="1:11" s="970" customFormat="1" ht="15">
      <c r="A36" s="997" t="s">
        <v>403</v>
      </c>
      <c r="B36" s="1024" t="s">
        <v>404</v>
      </c>
      <c r="C36" s="972"/>
      <c r="D36" s="972"/>
      <c r="E36" s="972" t="s">
        <v>405</v>
      </c>
      <c r="F36" s="972"/>
      <c r="G36" s="972"/>
      <c r="H36" s="972"/>
      <c r="I36" s="972"/>
      <c r="J36" s="969"/>
      <c r="K36" s="971"/>
    </row>
    <row r="37" spans="1:11" s="970" customFormat="1" ht="12.75">
      <c r="A37" s="969"/>
      <c r="K37" s="971"/>
    </row>
    <row r="38" spans="1:11" s="970" customFormat="1" ht="12.75">
      <c r="A38" s="969"/>
      <c r="K38" s="971"/>
    </row>
    <row r="39" spans="1:11" s="970" customFormat="1" ht="12.75">
      <c r="A39" s="969"/>
      <c r="K39" s="971"/>
    </row>
    <row r="40" s="970" customFormat="1" ht="12.75">
      <c r="K40" s="971"/>
    </row>
    <row r="41" s="970" customFormat="1" ht="12.75">
      <c r="K41" s="971"/>
    </row>
    <row r="42" s="970" customFormat="1" ht="12.75">
      <c r="K42" s="971"/>
    </row>
    <row r="43" s="970" customFormat="1" ht="12.75">
      <c r="K43" s="971"/>
    </row>
    <row r="44" s="970" customFormat="1" ht="12.75">
      <c r="K44" s="971"/>
    </row>
    <row r="45" s="970" customFormat="1" ht="12.75">
      <c r="K45" s="971"/>
    </row>
    <row r="46" s="970" customFormat="1" ht="12.75">
      <c r="K46" s="971"/>
    </row>
    <row r="47" s="970" customFormat="1" ht="12.75">
      <c r="K47" s="971"/>
    </row>
    <row r="48" s="970" customFormat="1" ht="12.75">
      <c r="K48" s="971"/>
    </row>
    <row r="49" s="970" customFormat="1" ht="12.75">
      <c r="K49" s="971"/>
    </row>
    <row r="50" s="970" customFormat="1" ht="12.75">
      <c r="K50" s="971"/>
    </row>
    <row r="51" s="970" customFormat="1" ht="12.75">
      <c r="K51" s="971"/>
    </row>
    <row r="52" s="970" customFormat="1" ht="12.75">
      <c r="K52" s="971"/>
    </row>
    <row r="53" s="970" customFormat="1" ht="12.75">
      <c r="K53" s="971"/>
    </row>
    <row r="54" s="970" customFormat="1" ht="12.75">
      <c r="K54" s="971"/>
    </row>
    <row r="55" s="970" customFormat="1" ht="12.75">
      <c r="K55" s="971"/>
    </row>
    <row r="56" s="970" customFormat="1" ht="12.75">
      <c r="K56" s="971"/>
    </row>
    <row r="57" s="970" customFormat="1" ht="12.75"/>
    <row r="58" s="970" customFormat="1" ht="12.75"/>
    <row r="59" s="970" customFormat="1" ht="12.75"/>
    <row r="60" s="970" customFormat="1" ht="12.75"/>
    <row r="61" s="970" customFormat="1" ht="12.75"/>
    <row r="62" s="970" customFormat="1" ht="12.75"/>
    <row r="63" s="970" customFormat="1" ht="12.75"/>
    <row r="64" s="970" customFormat="1" ht="12.75"/>
    <row r="65" s="970" customFormat="1" ht="12.75"/>
    <row r="66" s="970" customFormat="1" ht="12.75"/>
    <row r="67" s="970" customFormat="1" ht="12.75"/>
    <row r="68" s="970" customFormat="1" ht="12.75"/>
    <row r="69" s="970" customFormat="1" ht="12.75"/>
    <row r="70" s="970" customFormat="1" ht="12.75"/>
    <row r="71" s="970" customFormat="1" ht="12.75"/>
    <row r="72" s="970" customFormat="1" ht="12.75"/>
    <row r="73" s="970" customFormat="1" ht="12.75"/>
    <row r="74" s="970" customFormat="1" ht="12.75"/>
    <row r="75" s="970" customFormat="1" ht="12.75"/>
    <row r="76" s="970" customFormat="1" ht="12.75"/>
    <row r="77" s="970" customFormat="1" ht="12.75"/>
    <row r="78" s="970" customFormat="1" ht="12.75"/>
    <row r="79" s="970" customFormat="1" ht="12.75"/>
    <row r="80" s="970" customFormat="1" ht="12.75"/>
    <row r="81" s="970" customFormat="1" ht="12.75"/>
    <row r="82" s="970" customFormat="1" ht="12.75"/>
    <row r="83" s="970" customFormat="1" ht="12.75"/>
    <row r="84" s="970" customFormat="1" ht="12.75"/>
    <row r="85" s="970" customFormat="1" ht="12.75"/>
    <row r="86" s="970" customFormat="1" ht="12.75"/>
    <row r="87" s="970" customFormat="1" ht="12.75"/>
    <row r="88" s="970" customFormat="1" ht="12.75"/>
    <row r="89" s="970" customFormat="1" ht="12.75"/>
    <row r="90" s="970" customFormat="1" ht="12.75"/>
    <row r="91" s="970" customFormat="1" ht="12.75"/>
    <row r="92" s="970" customFormat="1" ht="12.75"/>
    <row r="93" s="970" customFormat="1" ht="12.75"/>
    <row r="94" s="970" customFormat="1" ht="12.75"/>
    <row r="95" s="970" customFormat="1" ht="12.75"/>
    <row r="96" s="970" customFormat="1" ht="12.75"/>
    <row r="97" s="970" customFormat="1" ht="12.75"/>
    <row r="98" s="970" customFormat="1" ht="12.75"/>
    <row r="99" s="970" customFormat="1" ht="12.75"/>
    <row r="100" s="970" customFormat="1" ht="12.75"/>
    <row r="101" s="970" customFormat="1" ht="12.75"/>
    <row r="102" s="970" customFormat="1" ht="12.75"/>
    <row r="103" s="970" customFormat="1" ht="12.75"/>
    <row r="104" s="970" customFormat="1" ht="12.75"/>
    <row r="105" s="970" customFormat="1" ht="12.75"/>
    <row r="106" s="970" customFormat="1" ht="12.75"/>
    <row r="107" s="970" customFormat="1" ht="12.75"/>
    <row r="108" s="970" customFormat="1" ht="12.75"/>
    <row r="109" s="970" customFormat="1" ht="12.75"/>
    <row r="110" s="970" customFormat="1" ht="12.75"/>
    <row r="111" s="970" customFormat="1" ht="12.75"/>
    <row r="112" s="970" customFormat="1" ht="12.75"/>
    <row r="113" s="970" customFormat="1" ht="12.75"/>
    <row r="114" s="970" customFormat="1" ht="12.75"/>
    <row r="115" s="970" customFormat="1" ht="12.75"/>
    <row r="116" s="970" customFormat="1" ht="12.75"/>
    <row r="117" s="970" customFormat="1" ht="12.75"/>
    <row r="118" s="970" customFormat="1" ht="12.75"/>
    <row r="119" s="970" customFormat="1" ht="12.75"/>
    <row r="120" s="970" customFormat="1" ht="12.75"/>
    <row r="121" s="970" customFormat="1" ht="12.75"/>
    <row r="122" s="970" customFormat="1" ht="12.75"/>
    <row r="123" s="970" customFormat="1" ht="12.75"/>
    <row r="124" s="970" customFormat="1" ht="12.75"/>
    <row r="125" s="970" customFormat="1" ht="12.75"/>
    <row r="126" s="970" customFormat="1" ht="12.75"/>
    <row r="127" s="970" customFormat="1" ht="12.75"/>
    <row r="128" s="970" customFormat="1" ht="12.75"/>
    <row r="129" s="970" customFormat="1" ht="12.75"/>
    <row r="130" s="970" customFormat="1" ht="12.75"/>
    <row r="131" s="970" customFormat="1" ht="12.75"/>
    <row r="132" s="970" customFormat="1" ht="12.75"/>
    <row r="133" s="970" customFormat="1" ht="12.75"/>
    <row r="134" s="970" customFormat="1" ht="12.75"/>
    <row r="135" s="970" customFormat="1" ht="12.75"/>
    <row r="136" s="970" customFormat="1" ht="12.75"/>
    <row r="137" s="970" customFormat="1" ht="12.75"/>
    <row r="138" s="970" customFormat="1" ht="12.75"/>
    <row r="139" s="970" customFormat="1" ht="12.75"/>
    <row r="140" s="970" customFormat="1" ht="12.75"/>
    <row r="141" s="970" customFormat="1" ht="12.75"/>
    <row r="142" s="970" customFormat="1" ht="12.75"/>
    <row r="143" s="970" customFormat="1" ht="12.75"/>
    <row r="144" s="970" customFormat="1" ht="12.75"/>
    <row r="145" s="970" customFormat="1" ht="12.75"/>
    <row r="146" s="970" customFormat="1" ht="12.75"/>
    <row r="147" s="970" customFormat="1" ht="12.75"/>
    <row r="148" s="970" customFormat="1" ht="12.75"/>
    <row r="149" s="970" customFormat="1" ht="12.75"/>
    <row r="150" s="970" customFormat="1" ht="12.75"/>
    <row r="151" s="970" customFormat="1" ht="12.75"/>
    <row r="152" s="970" customFormat="1" ht="12.75"/>
    <row r="153" s="970" customFormat="1" ht="12.75"/>
    <row r="154" s="970" customFormat="1" ht="12.75"/>
    <row r="155" s="970" customFormat="1" ht="12.75"/>
    <row r="156" s="970" customFormat="1" ht="12.75"/>
    <row r="157" s="970" customFormat="1" ht="12.75"/>
    <row r="158" s="970" customFormat="1" ht="12.75"/>
    <row r="159" s="970" customFormat="1" ht="12.75"/>
    <row r="160" s="970" customFormat="1" ht="12.75"/>
    <row r="161" s="970" customFormat="1" ht="12.75"/>
    <row r="162" s="970" customFormat="1" ht="12.75"/>
    <row r="163" s="970" customFormat="1" ht="12.75"/>
    <row r="164" s="970" customFormat="1" ht="12.75"/>
    <row r="165" s="970" customFormat="1" ht="12.75"/>
    <row r="166" s="970" customFormat="1" ht="12.75"/>
    <row r="167" s="970" customFormat="1" ht="12.75"/>
    <row r="168" s="970" customFormat="1" ht="12.75"/>
    <row r="169" s="970" customFormat="1" ht="12.75"/>
    <row r="170" s="970" customFormat="1" ht="12.75"/>
    <row r="171" s="970" customFormat="1" ht="12.75"/>
    <row r="172" s="970" customFormat="1" ht="12.75"/>
    <row r="173" s="970" customFormat="1" ht="12.75"/>
    <row r="174" s="970" customFormat="1" ht="12.75"/>
    <row r="175" s="970" customFormat="1" ht="12.75"/>
    <row r="176" s="970" customFormat="1" ht="12.75"/>
    <row r="177" s="970" customFormat="1" ht="12.75"/>
    <row r="178" s="970" customFormat="1" ht="12.75"/>
    <row r="179" s="970" customFormat="1" ht="12.75"/>
    <row r="180" s="970" customFormat="1" ht="12.75"/>
    <row r="181" s="970" customFormat="1" ht="12.75"/>
    <row r="182" s="970" customFormat="1" ht="12.75"/>
    <row r="183" s="970" customFormat="1" ht="12.75"/>
    <row r="184" s="970" customFormat="1" ht="12.75"/>
    <row r="185" s="970" customFormat="1" ht="12.75"/>
    <row r="186" s="970" customFormat="1" ht="12.75"/>
    <row r="187" s="970" customFormat="1" ht="12.75"/>
    <row r="188" s="970" customFormat="1" ht="12.75"/>
    <row r="189" s="970" customFormat="1" ht="12.75"/>
    <row r="190" s="970" customFormat="1" ht="12.75"/>
    <row r="191" s="970" customFormat="1" ht="12.75"/>
    <row r="192" s="970" customFormat="1" ht="12.75"/>
    <row r="193" s="970" customFormat="1" ht="12.75"/>
    <row r="194" s="970" customFormat="1" ht="12.75"/>
    <row r="195" s="970" customFormat="1" ht="12.75"/>
    <row r="196" s="970" customFormat="1" ht="12.75"/>
    <row r="197" s="970" customFormat="1" ht="12.75"/>
    <row r="198" s="970" customFormat="1" ht="12.75"/>
    <row r="199" s="970" customFormat="1" ht="12.75"/>
    <row r="200" s="970" customFormat="1" ht="12.75"/>
    <row r="201" s="970" customFormat="1" ht="12.75"/>
    <row r="202" s="970" customFormat="1" ht="12.75"/>
    <row r="203" s="970" customFormat="1" ht="12.75"/>
    <row r="204" s="970" customFormat="1" ht="12.75"/>
    <row r="205" s="970" customFormat="1" ht="12.75"/>
    <row r="206" s="970" customFormat="1" ht="12.75"/>
    <row r="207" s="970" customFormat="1" ht="12.75"/>
    <row r="208" s="970" customFormat="1" ht="12.75"/>
    <row r="209" s="970" customFormat="1" ht="12.75"/>
    <row r="210" s="970" customFormat="1" ht="12.75"/>
    <row r="211" s="970" customFormat="1" ht="12.75"/>
    <row r="212" s="970" customFormat="1" ht="12.75"/>
    <row r="213" s="970" customFormat="1" ht="12.75"/>
    <row r="214" s="970" customFormat="1" ht="12.75"/>
    <row r="215" s="970" customFormat="1" ht="12.75"/>
    <row r="216" s="970" customFormat="1" ht="12.75"/>
    <row r="217" s="970" customFormat="1" ht="12.75"/>
    <row r="218" s="970" customFormat="1" ht="12.75"/>
    <row r="219" s="970" customFormat="1" ht="12.75"/>
    <row r="220" s="970" customFormat="1" ht="12.75"/>
    <row r="221" s="970" customFormat="1" ht="12.75"/>
    <row r="222" s="970" customFormat="1" ht="12.75"/>
    <row r="223" s="970" customFormat="1" ht="12.75"/>
    <row r="224" s="970" customFormat="1" ht="12.75"/>
    <row r="225" s="970" customFormat="1" ht="12.75"/>
    <row r="226" s="970" customFormat="1" ht="12.75"/>
    <row r="227" s="970" customFormat="1" ht="12.75"/>
    <row r="228" s="970" customFormat="1" ht="12.75"/>
    <row r="229" s="970" customFormat="1" ht="12.75"/>
    <row r="230" s="970" customFormat="1" ht="12.75"/>
    <row r="231" s="970" customFormat="1" ht="12.75"/>
    <row r="232" s="970" customFormat="1" ht="12.75"/>
    <row r="233" s="970" customFormat="1" ht="12.75"/>
    <row r="234" s="970" customFormat="1" ht="12.75"/>
    <row r="235" s="970" customFormat="1" ht="12.75"/>
    <row r="236" s="970" customFormat="1" ht="12.75"/>
    <row r="237" s="970" customFormat="1" ht="12.75"/>
    <row r="238" s="970" customFormat="1" ht="12.75"/>
    <row r="239" s="970" customFormat="1" ht="12.75"/>
    <row r="240" s="970" customFormat="1" ht="12.75"/>
    <row r="241" s="970" customFormat="1" ht="12.75"/>
    <row r="242" s="970" customFormat="1" ht="12.75"/>
    <row r="243" s="970" customFormat="1" ht="12.75"/>
    <row r="244" s="970" customFormat="1" ht="12.75"/>
    <row r="245" s="970" customFormat="1" ht="12.75"/>
    <row r="246" s="970" customFormat="1" ht="12.75"/>
    <row r="247" s="970" customFormat="1" ht="12.75"/>
    <row r="248" s="970" customFormat="1" ht="12.75"/>
    <row r="249" s="970" customFormat="1" ht="12.75"/>
    <row r="250" s="970" customFormat="1" ht="12.75"/>
    <row r="251" s="970" customFormat="1" ht="12.75"/>
    <row r="252" s="970" customFormat="1" ht="12.75"/>
    <row r="253" s="970" customFormat="1" ht="12.75"/>
    <row r="254" s="970" customFormat="1" ht="12.75"/>
    <row r="255" s="970" customFormat="1" ht="12.75"/>
    <row r="256" s="970" customFormat="1" ht="12.75"/>
    <row r="257" s="970" customFormat="1" ht="12.75"/>
    <row r="258" s="970" customFormat="1" ht="12.75"/>
    <row r="259" s="970" customFormat="1" ht="12.75"/>
    <row r="260" s="970" customFormat="1" ht="12.75"/>
    <row r="261" s="970" customFormat="1" ht="12.75"/>
    <row r="262" s="970" customFormat="1" ht="12.75"/>
    <row r="263" s="970" customFormat="1" ht="12.75"/>
    <row r="264" s="970" customFormat="1" ht="12.75"/>
    <row r="265" s="970" customFormat="1" ht="12.75"/>
    <row r="266" s="970" customFormat="1" ht="12.75"/>
    <row r="267" s="970" customFormat="1" ht="12.75"/>
    <row r="268" s="970" customFormat="1" ht="12.75"/>
    <row r="269" s="970" customFormat="1" ht="12.75"/>
    <row r="270" s="970" customFormat="1" ht="12.75"/>
    <row r="271" s="970" customFormat="1" ht="12.75"/>
    <row r="272" s="970" customFormat="1" ht="12.75"/>
    <row r="273" s="970" customFormat="1" ht="12.75"/>
    <row r="274" s="970" customFormat="1" ht="12.75"/>
    <row r="275" s="970" customFormat="1" ht="12.75"/>
    <row r="276" s="970" customFormat="1" ht="12.75"/>
    <row r="277" s="970" customFormat="1" ht="12.75"/>
    <row r="278" s="970" customFormat="1" ht="12.75"/>
    <row r="279" s="970" customFormat="1" ht="12.75"/>
    <row r="280" s="970" customFormat="1" ht="12.75"/>
    <row r="281" s="970" customFormat="1" ht="12.75"/>
    <row r="282" s="970" customFormat="1" ht="12.75"/>
    <row r="283" s="970" customFormat="1" ht="12.75"/>
    <row r="284" s="970" customFormat="1" ht="12.75"/>
    <row r="285" s="970" customFormat="1" ht="12.75"/>
    <row r="286" s="970" customFormat="1" ht="12.75"/>
    <row r="287" s="970" customFormat="1" ht="12.75"/>
    <row r="288" s="970" customFormat="1" ht="12.75"/>
    <row r="289" s="970" customFormat="1" ht="12.75"/>
    <row r="290" s="970" customFormat="1" ht="12.75"/>
    <row r="291" s="970" customFormat="1" ht="12.75"/>
    <row r="292" s="970" customFormat="1" ht="12.75"/>
    <row r="293" s="970" customFormat="1" ht="12.75"/>
    <row r="294" s="970" customFormat="1" ht="12.75"/>
    <row r="295" s="970" customFormat="1" ht="12.75"/>
    <row r="296" s="970" customFormat="1" ht="12.75"/>
    <row r="297" s="970" customFormat="1" ht="12.75"/>
    <row r="298" s="970" customFormat="1" ht="12.75"/>
    <row r="299" s="970" customFormat="1" ht="12.75"/>
    <row r="300" s="970" customFormat="1" ht="12.75"/>
    <row r="301" s="970" customFormat="1" ht="12.75"/>
    <row r="302" s="970" customFormat="1" ht="12.75"/>
    <row r="303" s="970" customFormat="1" ht="12.75"/>
    <row r="304" s="970" customFormat="1" ht="12.75"/>
  </sheetData>
  <mergeCells count="1">
    <mergeCell ref="A6:J6"/>
  </mergeCells>
  <printOptions horizontalCentered="1"/>
  <pageMargins left="0.5118110236220472" right="0.5118110236220472" top="0.6692913385826772" bottom="0.8661417322834646" header="0.5118110236220472" footer="0.5118110236220472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showGridLines="0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9.140625" style="1026" customWidth="1"/>
    <col min="2" max="2" width="9.8515625" style="1026" customWidth="1"/>
    <col min="3" max="3" width="15.140625" style="1026" customWidth="1"/>
    <col min="4" max="4" width="35.7109375" style="1026" customWidth="1"/>
    <col min="5" max="5" width="11.00390625" style="1026" customWidth="1"/>
    <col min="6" max="6" width="11.421875" style="1026" customWidth="1"/>
    <col min="7" max="7" width="13.28125" style="1026" customWidth="1"/>
    <col min="8" max="8" width="11.7109375" style="1026" customWidth="1"/>
    <col min="9" max="16384" width="9.140625" style="1026" customWidth="1"/>
  </cols>
  <sheetData>
    <row r="1" ht="14.25">
      <c r="G1" s="1027" t="s">
        <v>411</v>
      </c>
    </row>
    <row r="2" ht="12.75">
      <c r="B2" s="1026" t="s">
        <v>332</v>
      </c>
    </row>
    <row r="3" ht="12.75">
      <c r="G3" s="1028"/>
    </row>
    <row r="4" ht="12.75">
      <c r="G4" s="1028"/>
    </row>
    <row r="5" ht="12.75">
      <c r="G5" s="1028"/>
    </row>
    <row r="6" spans="2:7" s="1027" customFormat="1" ht="15">
      <c r="B6" s="1029" t="s">
        <v>412</v>
      </c>
      <c r="C6" s="1030"/>
      <c r="D6" s="1030"/>
      <c r="E6" s="1030"/>
      <c r="F6" s="1030"/>
      <c r="G6" s="1030"/>
    </row>
    <row r="7" spans="2:7" s="1033" customFormat="1" ht="12.75">
      <c r="B7" s="1031"/>
      <c r="C7" s="1032"/>
      <c r="D7" s="1032"/>
      <c r="E7" s="1032"/>
      <c r="F7" s="1032"/>
      <c r="G7" s="1032"/>
    </row>
    <row r="8" spans="2:7" s="1033" customFormat="1" ht="12.75">
      <c r="B8" s="1031"/>
      <c r="C8" s="1032"/>
      <c r="D8" s="1032"/>
      <c r="E8" s="1032"/>
      <c r="F8" s="1032"/>
      <c r="G8" s="1032"/>
    </row>
    <row r="9" spans="2:7" ht="12.75">
      <c r="B9" s="1034" t="s">
        <v>337</v>
      </c>
      <c r="C9" s="1032"/>
      <c r="D9" s="1032"/>
      <c r="E9" s="1032"/>
      <c r="F9" s="1032"/>
      <c r="G9" s="1032"/>
    </row>
    <row r="10" spans="2:7" ht="13.5" thickBot="1">
      <c r="B10" s="1034"/>
      <c r="C10" s="1032"/>
      <c r="D10" s="1032"/>
      <c r="E10" s="1032"/>
      <c r="F10" s="1032"/>
      <c r="G10" s="1032"/>
    </row>
    <row r="11" spans="2:7" ht="12.75">
      <c r="B11" s="1035"/>
      <c r="C11" s="1036"/>
      <c r="D11" s="1036"/>
      <c r="E11" s="1037" t="s">
        <v>338</v>
      </c>
      <c r="F11" s="1038"/>
      <c r="G11" s="1039" t="s">
        <v>217</v>
      </c>
    </row>
    <row r="12" spans="2:7" ht="13.5" thickBot="1">
      <c r="B12" s="1040"/>
      <c r="C12" s="1041"/>
      <c r="D12" s="1041"/>
      <c r="E12" s="1042" t="s">
        <v>678</v>
      </c>
      <c r="F12" s="1043" t="s">
        <v>679</v>
      </c>
      <c r="G12" s="1044" t="s">
        <v>413</v>
      </c>
    </row>
    <row r="13" spans="2:7" ht="15.75" customHeight="1">
      <c r="B13" s="1045"/>
      <c r="C13" s="1046"/>
      <c r="D13" s="1047"/>
      <c r="E13" s="1048"/>
      <c r="F13" s="1049"/>
      <c r="G13" s="1050"/>
    </row>
    <row r="14" spans="2:10" ht="15.75" customHeight="1">
      <c r="B14" s="1045" t="s">
        <v>414</v>
      </c>
      <c r="C14" s="1046"/>
      <c r="D14" s="1047"/>
      <c r="E14" s="1051">
        <v>38905</v>
      </c>
      <c r="F14" s="1052">
        <v>66808</v>
      </c>
      <c r="G14" s="1050">
        <v>66571.89</v>
      </c>
      <c r="H14" s="1053">
        <f>SUM(E14+E26)</f>
        <v>773005</v>
      </c>
      <c r="I14" s="1053"/>
      <c r="J14" s="1053"/>
    </row>
    <row r="15" spans="2:7" ht="15.75" customHeight="1">
      <c r="B15" s="1045" t="s">
        <v>341</v>
      </c>
      <c r="C15" s="1046" t="s">
        <v>342</v>
      </c>
      <c r="D15" s="1047"/>
      <c r="E15" s="1051">
        <v>0</v>
      </c>
      <c r="F15" s="1052">
        <v>0</v>
      </c>
      <c r="G15" s="1050">
        <v>0</v>
      </c>
    </row>
    <row r="16" spans="2:7" ht="15.75" customHeight="1">
      <c r="B16" s="1045"/>
      <c r="C16" s="1046"/>
      <c r="D16" s="1047"/>
      <c r="E16" s="1051"/>
      <c r="F16" s="1052"/>
      <c r="G16" s="1050"/>
    </row>
    <row r="17" spans="2:10" ht="15.75" customHeight="1">
      <c r="B17" s="1045" t="s">
        <v>415</v>
      </c>
      <c r="C17" s="1046"/>
      <c r="D17" s="1047"/>
      <c r="E17" s="1051">
        <v>81874</v>
      </c>
      <c r="F17" s="1052">
        <v>157763</v>
      </c>
      <c r="G17" s="1050">
        <v>96976.33</v>
      </c>
      <c r="H17" s="1053">
        <f>SUM(E17+E29)</f>
        <v>81874</v>
      </c>
      <c r="I17" s="1053">
        <f>SUM(F17+F29)</f>
        <v>365940</v>
      </c>
      <c r="J17" s="1053">
        <f>SUM(G17+G29)</f>
        <v>153245.22</v>
      </c>
    </row>
    <row r="18" spans="2:7" ht="15.75" customHeight="1">
      <c r="B18" s="1045" t="s">
        <v>341</v>
      </c>
      <c r="C18" s="1046" t="s">
        <v>342</v>
      </c>
      <c r="D18" s="1047"/>
      <c r="E18" s="1051">
        <v>0</v>
      </c>
      <c r="F18" s="1052">
        <v>0</v>
      </c>
      <c r="G18" s="1050">
        <v>0</v>
      </c>
    </row>
    <row r="19" spans="2:7" ht="15.75" customHeight="1">
      <c r="B19" s="1045"/>
      <c r="C19" s="1046"/>
      <c r="D19" s="1047"/>
      <c r="E19" s="1051"/>
      <c r="F19" s="1052"/>
      <c r="G19" s="1050"/>
    </row>
    <row r="20" spans="2:7" ht="15.75" customHeight="1">
      <c r="B20" s="1045" t="s">
        <v>632</v>
      </c>
      <c r="C20" s="1046"/>
      <c r="D20" s="1047"/>
      <c r="E20" s="1051">
        <v>0</v>
      </c>
      <c r="F20" s="1052">
        <v>0</v>
      </c>
      <c r="G20" s="1050">
        <v>0</v>
      </c>
    </row>
    <row r="21" spans="2:7" ht="15.75" customHeight="1">
      <c r="B21" s="1045" t="s">
        <v>341</v>
      </c>
      <c r="C21" s="1046" t="s">
        <v>342</v>
      </c>
      <c r="D21" s="1047"/>
      <c r="E21" s="1051">
        <v>0</v>
      </c>
      <c r="F21" s="1052">
        <v>0</v>
      </c>
      <c r="G21" s="1050">
        <v>0</v>
      </c>
    </row>
    <row r="22" spans="2:7" ht="15.75" customHeight="1">
      <c r="B22" s="1045"/>
      <c r="C22" s="1046"/>
      <c r="D22" s="1047"/>
      <c r="E22" s="1051"/>
      <c r="F22" s="1052"/>
      <c r="G22" s="1050"/>
    </row>
    <row r="23" spans="2:7" ht="15.75" customHeight="1">
      <c r="B23" s="1045" t="s">
        <v>633</v>
      </c>
      <c r="C23" s="1046"/>
      <c r="D23" s="1047"/>
      <c r="E23" s="1051">
        <v>0</v>
      </c>
      <c r="F23" s="1052">
        <v>0</v>
      </c>
      <c r="G23" s="1050">
        <v>0</v>
      </c>
    </row>
    <row r="24" spans="2:7" ht="15.75" customHeight="1">
      <c r="B24" s="1045" t="s">
        <v>341</v>
      </c>
      <c r="C24" s="1046" t="s">
        <v>342</v>
      </c>
      <c r="D24" s="1047"/>
      <c r="E24" s="1051">
        <v>0</v>
      </c>
      <c r="F24" s="1052">
        <v>0</v>
      </c>
      <c r="G24" s="1050">
        <v>0</v>
      </c>
    </row>
    <row r="25" spans="2:7" ht="15.75" customHeight="1">
      <c r="B25" s="1045"/>
      <c r="C25" s="1046"/>
      <c r="D25" s="1047"/>
      <c r="E25" s="1051"/>
      <c r="F25" s="1052"/>
      <c r="G25" s="1050"/>
    </row>
    <row r="26" spans="2:8" ht="15.75" customHeight="1">
      <c r="B26" s="1045" t="s">
        <v>634</v>
      </c>
      <c r="C26" s="1046"/>
      <c r="D26" s="1047"/>
      <c r="E26" s="1051">
        <v>734100</v>
      </c>
      <c r="F26" s="1052">
        <v>400750</v>
      </c>
      <c r="G26" s="1050">
        <v>395402.62</v>
      </c>
      <c r="H26" s="1053"/>
    </row>
    <row r="27" spans="2:7" ht="15.75" customHeight="1">
      <c r="B27" s="1045" t="s">
        <v>341</v>
      </c>
      <c r="C27" s="1046" t="s">
        <v>342</v>
      </c>
      <c r="D27" s="1047"/>
      <c r="E27" s="1051">
        <v>0</v>
      </c>
      <c r="F27" s="1052">
        <v>0</v>
      </c>
      <c r="G27" s="1050">
        <v>0</v>
      </c>
    </row>
    <row r="28" spans="2:7" ht="15.75" customHeight="1">
      <c r="B28" s="1045"/>
      <c r="C28" s="1046"/>
      <c r="D28" s="1047"/>
      <c r="E28" s="1051"/>
      <c r="F28" s="1052"/>
      <c r="G28" s="1050"/>
    </row>
    <row r="29" spans="2:7" ht="15.75" customHeight="1">
      <c r="B29" s="1045" t="s">
        <v>635</v>
      </c>
      <c r="C29" s="1046"/>
      <c r="D29" s="1047"/>
      <c r="E29" s="1051">
        <v>0</v>
      </c>
      <c r="F29" s="1052">
        <v>208177</v>
      </c>
      <c r="G29" s="1050">
        <v>56268.89</v>
      </c>
    </row>
    <row r="30" spans="2:7" ht="15.75" customHeight="1">
      <c r="B30" s="1045" t="s">
        <v>341</v>
      </c>
      <c r="C30" s="1046" t="s">
        <v>342</v>
      </c>
      <c r="D30" s="1047"/>
      <c r="E30" s="1051"/>
      <c r="F30" s="1052"/>
      <c r="G30" s="1050"/>
    </row>
    <row r="31" spans="2:7" ht="15.75" customHeight="1">
      <c r="B31" s="1045"/>
      <c r="C31" s="1046"/>
      <c r="D31" s="1047"/>
      <c r="E31" s="1048"/>
      <c r="F31" s="1049"/>
      <c r="G31" s="1054"/>
    </row>
    <row r="32" spans="2:7" ht="15.75" customHeight="1">
      <c r="B32" s="1045" t="s">
        <v>636</v>
      </c>
      <c r="C32" s="1046"/>
      <c r="D32" s="1047"/>
      <c r="E32" s="1055">
        <v>0</v>
      </c>
      <c r="F32" s="1056">
        <v>0</v>
      </c>
      <c r="G32" s="1057">
        <v>0</v>
      </c>
    </row>
    <row r="33" spans="2:7" ht="15.75" customHeight="1">
      <c r="B33" s="1045" t="s">
        <v>341</v>
      </c>
      <c r="C33" s="1046" t="s">
        <v>342</v>
      </c>
      <c r="D33" s="1047"/>
      <c r="E33" s="1055"/>
      <c r="F33" s="1056"/>
      <c r="G33" s="1057"/>
    </row>
    <row r="34" spans="2:7" ht="15.75" customHeight="1">
      <c r="B34" s="1045"/>
      <c r="C34" s="1046"/>
      <c r="D34" s="1047"/>
      <c r="E34" s="1055"/>
      <c r="F34" s="1056"/>
      <c r="G34" s="1057"/>
    </row>
    <row r="35" spans="2:7" ht="15.75" customHeight="1">
      <c r="B35" s="1045" t="s">
        <v>637</v>
      </c>
      <c r="C35" s="1046"/>
      <c r="D35" s="1047"/>
      <c r="E35" s="1055">
        <v>0</v>
      </c>
      <c r="F35" s="1056">
        <v>0</v>
      </c>
      <c r="G35" s="1057">
        <v>0</v>
      </c>
    </row>
    <row r="36" spans="2:7" ht="15.75" customHeight="1">
      <c r="B36" s="1045" t="s">
        <v>341</v>
      </c>
      <c r="C36" s="1046" t="s">
        <v>342</v>
      </c>
      <c r="D36" s="1047"/>
      <c r="E36" s="1055"/>
      <c r="F36" s="1056"/>
      <c r="G36" s="1057"/>
    </row>
    <row r="37" spans="2:7" ht="15.75" customHeight="1" thickBot="1">
      <c r="B37" s="1058"/>
      <c r="C37" s="1059"/>
      <c r="D37" s="1041"/>
      <c r="E37" s="1060"/>
      <c r="F37" s="1061"/>
      <c r="G37" s="1062"/>
    </row>
    <row r="38" spans="2:7" ht="12.75">
      <c r="B38" s="1047"/>
      <c r="C38" s="1047"/>
      <c r="D38" s="1047"/>
      <c r="E38" s="1047"/>
      <c r="F38" s="1047"/>
      <c r="G38" s="1047"/>
    </row>
    <row r="39" spans="2:7" ht="12.75">
      <c r="B39" s="1047"/>
      <c r="C39" s="1047"/>
      <c r="D39" s="1047"/>
      <c r="E39" s="1047"/>
      <c r="F39" s="1047"/>
      <c r="G39" s="1047"/>
    </row>
    <row r="40" spans="2:7" s="1063" customFormat="1" ht="12.75">
      <c r="B40" s="1046" t="s">
        <v>202</v>
      </c>
      <c r="C40" s="1046" t="s">
        <v>401</v>
      </c>
      <c r="D40" s="1063" t="s">
        <v>638</v>
      </c>
      <c r="G40" s="1064" t="s">
        <v>392</v>
      </c>
    </row>
    <row r="41" spans="2:4" s="1063" customFormat="1" ht="12.75">
      <c r="B41" s="1046" t="s">
        <v>403</v>
      </c>
      <c r="C41" s="1065">
        <v>257085288</v>
      </c>
      <c r="D41" s="1063" t="s">
        <v>639</v>
      </c>
    </row>
    <row r="42" spans="1:7" ht="12.75">
      <c r="A42" s="1063"/>
      <c r="B42" s="1046"/>
      <c r="C42" s="1063"/>
      <c r="D42" s="1063"/>
      <c r="E42" s="1063"/>
      <c r="G42" s="1063"/>
    </row>
    <row r="43" ht="12.75">
      <c r="B43" s="1047"/>
    </row>
    <row r="44" spans="2:7" ht="12.75">
      <c r="B44" s="1047"/>
      <c r="E44" s="1053"/>
      <c r="F44" s="1053"/>
      <c r="G44" s="1053"/>
    </row>
    <row r="45" spans="2:7" ht="12.75">
      <c r="B45" s="1047"/>
      <c r="E45" s="1053"/>
      <c r="F45" s="1053"/>
      <c r="G45" s="1053"/>
    </row>
    <row r="46" spans="2:7" ht="12.75">
      <c r="B46" s="1047"/>
      <c r="E46" s="1053"/>
      <c r="F46" s="1053"/>
      <c r="G46" s="1053"/>
    </row>
    <row r="47" ht="12.75">
      <c r="B47" s="1047"/>
    </row>
    <row r="48" ht="12.75">
      <c r="B48" s="1047"/>
    </row>
  </sheetData>
  <printOptions/>
  <pageMargins left="0.5" right="0.51" top="0.42" bottom="0.39" header="0.3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10114</dc:creator>
  <cp:keywords/>
  <dc:description/>
  <cp:lastModifiedBy>zdenka.hankova</cp:lastModifiedBy>
  <cp:lastPrinted>2009-02-14T15:10:02Z</cp:lastPrinted>
  <dcterms:created xsi:type="dcterms:W3CDTF">2009-02-10T10:53:24Z</dcterms:created>
  <dcterms:modified xsi:type="dcterms:W3CDTF">2009-08-19T06:28:39Z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