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Rozp.účty kapitol - 2007" sheetId="1" r:id="rId1"/>
  </sheets>
  <definedNames>
    <definedName name="_xlnm.Print_Titles" localSheetId="0">'Rozp.účty kapitol - 2007'!$1:$6</definedName>
  </definedNames>
  <calcPr fullCalcOnLoad="1"/>
</workbook>
</file>

<file path=xl/sharedStrings.xml><?xml version="1.0" encoding="utf-8"?>
<sst xmlns="http://schemas.openxmlformats.org/spreadsheetml/2006/main" count="152" uniqueCount="150">
  <si>
    <t>Limity a zůstatky na účtech v ČNB</t>
  </si>
  <si>
    <t>Kapitola:</t>
  </si>
  <si>
    <t>Předčíslí   bankovního účtu</t>
  </si>
  <si>
    <t>řádek</t>
  </si>
  <si>
    <t>UKAZATEL</t>
  </si>
  <si>
    <t xml:space="preserve">Limity na účtech v ČNB </t>
  </si>
  <si>
    <t>Zůstatky na účtech v ČNB            přijato/čerpáno</t>
  </si>
  <si>
    <t>Nečerpaný limit                            sl. 0 mínus sl.1</t>
  </si>
  <si>
    <t xml:space="preserve">Skutečnost z finančního výkazu                </t>
  </si>
  <si>
    <r>
      <t xml:space="preserve">Rozdíl                                                                                   </t>
    </r>
    <r>
      <rPr>
        <sz val="11"/>
        <rFont val="Arial CE"/>
        <family val="2"/>
      </rPr>
      <t>sl.3 mínus sl. 1</t>
    </r>
  </si>
  <si>
    <t>V 35 - 12</t>
  </si>
  <si>
    <t>019</t>
  </si>
  <si>
    <t>Příjmový účet OSS</t>
  </si>
  <si>
    <t>115</t>
  </si>
  <si>
    <t>Odvody PO</t>
  </si>
  <si>
    <t>7018</t>
  </si>
  <si>
    <t>3017</t>
  </si>
  <si>
    <t>Vratky důchodů z minulých let</t>
  </si>
  <si>
    <t>5012</t>
  </si>
  <si>
    <t>Inkaso z hypotečního úvěrování bytové výstavby</t>
  </si>
  <si>
    <t>11017</t>
  </si>
  <si>
    <t>Příjmy z pojistného na nemocenské pojištění od OSVČ</t>
  </si>
  <si>
    <t>22015</t>
  </si>
  <si>
    <t>Příjmy z dobrovolného pojistného na důchodové pojištění</t>
  </si>
  <si>
    <t>Nedaňové příjmy celkem                                                                                       ř. 1 až 7</t>
  </si>
  <si>
    <t>3113</t>
  </si>
  <si>
    <t xml:space="preserve">Kapitálové příjmy </t>
  </si>
  <si>
    <t>2110</t>
  </si>
  <si>
    <t>Běžné přijaté dotace</t>
  </si>
  <si>
    <t>4714</t>
  </si>
  <si>
    <t>Doplňkové zdroje na financování programů reprodukce majetku (mimorozpočtové)</t>
  </si>
  <si>
    <t>1118</t>
  </si>
  <si>
    <t>Kapitálové přijaté dotace</t>
  </si>
  <si>
    <t xml:space="preserve">Pojistné na nemocenské pojištění a příspěvek na státní politiku zaměstnanosti  </t>
  </si>
  <si>
    <t>Pojistné na důchodové pojištění</t>
  </si>
  <si>
    <t xml:space="preserve">Platy, ostatní platby a pojistné </t>
  </si>
  <si>
    <t>Neinvestiční výdaje OSS  na financování programů evidovaných v ISPROFIN</t>
  </si>
  <si>
    <t>000</t>
  </si>
  <si>
    <t>Výdajový neinvestiční účet OSS vč. důchodů, bez platů,
ostatních plateb, pojistného a výdajů na financování programů</t>
  </si>
  <si>
    <t>21</t>
  </si>
  <si>
    <t>2022</t>
  </si>
  <si>
    <t>22</t>
  </si>
  <si>
    <t>Důchody +  (MPSV ú. 127001/0710)</t>
  </si>
  <si>
    <t>027</t>
  </si>
  <si>
    <t>23</t>
  </si>
  <si>
    <t>3025</t>
  </si>
  <si>
    <t>24</t>
  </si>
  <si>
    <t>Ostatní dávky</t>
  </si>
  <si>
    <t>25</t>
  </si>
  <si>
    <t>35</t>
  </si>
  <si>
    <t>26</t>
  </si>
  <si>
    <t>Prostředky na aktivní politiku zaměstnanosti</t>
  </si>
  <si>
    <t>51</t>
  </si>
  <si>
    <t>27</t>
  </si>
  <si>
    <t>6023</t>
  </si>
  <si>
    <t>28</t>
  </si>
  <si>
    <t>Prostředky na insolventnost</t>
  </si>
  <si>
    <t>5821</t>
  </si>
  <si>
    <t>Neinvestiční dotace VŠ, ostatní neinv. dotace a příspěvky na úrovni správců kapitol</t>
  </si>
  <si>
    <t>Dotace občanským sdružením na činnost</t>
  </si>
  <si>
    <t>8029</t>
  </si>
  <si>
    <t>Nárokový příspěvek zaměstnavatelům občanů se ZPS</t>
  </si>
  <si>
    <t>Neinvestiční přímé transfery krajům a obcím</t>
  </si>
  <si>
    <t>Účelové neinvestiční  transfery krajům a obcím</t>
  </si>
  <si>
    <t>Účelové neinvestiční  půjčky krajům a obcím</t>
  </si>
  <si>
    <t>Příspěvky na provoz PO</t>
  </si>
  <si>
    <t>Dotace na neinv.nákl.PO souv.s financ.programů evid. v ISPROFIN</t>
  </si>
  <si>
    <t>Neinvestiční výdaje OSS na financování programu SAPARD</t>
  </si>
  <si>
    <t>Individuálně posuzované  výdaje OSS evidované v ISPROFIN</t>
  </si>
  <si>
    <t>Individuální dotace a návr.fin.výpomoci poskytované PO evidované v ISPROFIN</t>
  </si>
  <si>
    <t>Dotace na financování programu Výstavba dálnice D8</t>
  </si>
  <si>
    <t>Dotace na financování programu Výstavba rychlostní komunikace R35</t>
  </si>
  <si>
    <t>Dotace na financování programu Výstavba dálnice D11</t>
  </si>
  <si>
    <t>Dotace na financování programu Protipovodňová opatření - OSS</t>
  </si>
  <si>
    <t xml:space="preserve">Systémově určené výdaje OSS evidované v ISPROFIN </t>
  </si>
  <si>
    <t>Systémové dotace a návr.fin.výpomoci poskytované  PO evidované v ISPROFIN</t>
  </si>
  <si>
    <t>Investiční transfery PO neevidované v ISPROFIN</t>
  </si>
  <si>
    <t>Investiční výdaje organizačních složek státu neevidované v ISPROFIN</t>
  </si>
  <si>
    <t>Investiční výdaje OSS na financování programu SAPARD neevidované v ISPROFIN</t>
  </si>
  <si>
    <t>V 34 - 12</t>
  </si>
  <si>
    <t>Poskytnutí záloh ČMZRB na výdaje podle § 16 odst. 2 zákona č. 218/2000 Sb. na úr.sp.kap.</t>
  </si>
  <si>
    <t>Dotace na financování programu Rozvoj materiálně technické základny MU v Brně</t>
  </si>
  <si>
    <t>Dotace na financování programů obnovy území po povodních 2002</t>
  </si>
  <si>
    <t xml:space="preserve">Finanční prostředky na nakládání s radioaktivními odpady dle atomového zákona </t>
  </si>
  <si>
    <t>Neinvestiční dotace pod.subj., finanč. a nefinanč.institucím a fyz. osobám</t>
  </si>
  <si>
    <t>Neinvestiční půjčky pod.subj., finanč. a nefinanč.institucím a fyz. osobám</t>
  </si>
  <si>
    <t>Obligatorní sociálně zdravotní dávky pracovníkům v hornictví</t>
  </si>
  <si>
    <t>Dotace na podporu kombinované dopravy</t>
  </si>
  <si>
    <t>Lesní hospodářství</t>
  </si>
  <si>
    <t>Vodní hospodářství</t>
  </si>
  <si>
    <t>Zemědělství, potravinářství, krajina</t>
  </si>
  <si>
    <t>Neinvestiční dotace a půjčky na podporu výzkumu a vývoje neevidované v ISPROFIN</t>
  </si>
  <si>
    <t>Neinvestiční dotace a návr.fin.výpomoci k odstr.povodňových škod</t>
  </si>
  <si>
    <t>Neinvestišní dotace a návratné fin.výpomoci na odstraňování násl.povodní roku 2002 neevidované v ISPROFIN</t>
  </si>
  <si>
    <t>Neinvestiční dotace k hypotečním úvěrům na bytovou výstavbu</t>
  </si>
  <si>
    <t>Ind. dotace poskyt. podnikat.subj.zříz.ústř.orgánem st. správy evidované v ISPROFIN</t>
  </si>
  <si>
    <t>Syst.dotace poskyt.podnikat.subj.zříz.ústř.orgánem st.správy evidované v ISPROFIN</t>
  </si>
  <si>
    <t>Dotace a návratné finanční výpomoci poskytnuté na odstranění povodňových škod registrované v ISPROFIN</t>
  </si>
  <si>
    <t>Dotace na financování programu Protipovodňová opatření - s.p. Povodí</t>
  </si>
  <si>
    <t>Systémové investiční dotace a půjčky na podporu výzkumu a vývoje neevidované v ISPROFIN</t>
  </si>
  <si>
    <t>Syst.investiční dotace a půjčky podnikatel.subjektům - právnickým a fyzickým osobám neevidované v ISPROFIN</t>
  </si>
  <si>
    <t>Investiční dotace a návr.fin.výpomoci na odstraňování následků povodní roku 2002 neevidované v ISPROFIN</t>
  </si>
  <si>
    <t>86</t>
  </si>
  <si>
    <t>29</t>
  </si>
  <si>
    <t>Dávky státní sociální podpory</t>
  </si>
  <si>
    <t>4116</t>
  </si>
  <si>
    <t>Přijaté dotace celkem                                                                                                        ř. 10 až 13</t>
  </si>
  <si>
    <t>Daňové příjmy celkem                                                                                                        ř. 15 a 16</t>
  </si>
  <si>
    <t>Úhrn příjmů                          (V 35-12)                                                                  ř. 8,9,14 a 17</t>
  </si>
  <si>
    <t>Výdajový neinvestiční účet OSS bez důchodů                                            ř. 21 mínus 23</t>
  </si>
  <si>
    <t>Ostatní dávky celkem                                                                                    ř. 24  až 26</t>
  </si>
  <si>
    <t>30</t>
  </si>
  <si>
    <t>Neinvestiční výdaje organizačních složek státu celkem               ř. 19,20,22,23,27 a 31</t>
  </si>
  <si>
    <t>Příloha ke komentáři k finančnímu výkazu Fin 2-04 U</t>
  </si>
  <si>
    <t>Prostředky na státní politiku zaměstnanosti celkem                                              ř. 28 až 30</t>
  </si>
  <si>
    <t>Příjmy OSS ze zdrojů ES - SAPARD a SF</t>
  </si>
  <si>
    <t>Investiční dotace na Operační program pro zemědělství</t>
  </si>
  <si>
    <t>Neinvestiční dotace na Operační program pro zemědělství</t>
  </si>
  <si>
    <t>Neinvestiční dotace státním fondům</t>
  </si>
  <si>
    <t>Investiční transfery státním fondům</t>
  </si>
  <si>
    <t>Poskytnutí záloh ČSOB, a.s. na výdaje registrované v ISPROFIN</t>
  </si>
  <si>
    <t>Transfery obcím na příspěvek na péči podle zákona o sociálních službách</t>
  </si>
  <si>
    <t>Příjmy OSS ze zdrojů ES a Národního fondu</t>
  </si>
  <si>
    <t>Dotace na financování programů obnovy státního majetku po povodních - OSS</t>
  </si>
  <si>
    <t>Dotace na financování programů obnovy státního majetku po povodních - PO</t>
  </si>
  <si>
    <t>Neinvestiční výdaje na národní spolufinancování programů spolufinancovaných z rozpočtu EU</t>
  </si>
  <si>
    <t>Neinvestiční výdaje na předfinancování programů spolufinancovaných z rozpočtu EU ze SR</t>
  </si>
  <si>
    <t>Investiční výdaje na národní spolufinancování programů spolufinancovaných z rozpočtu EU</t>
  </si>
  <si>
    <t>Investiční výdaje na předfinancování programů spolufinancovaných z rozpočtu EU ze SR</t>
  </si>
  <si>
    <t>Individuálně posuzované výdaje OSS evid. v ISPROFIN, individuální dotace a návr.fin.výp. PO na financování programů evidovaných v ISPROFIN                                           ř. 49 až 56</t>
  </si>
  <si>
    <t>Invest.transfery a půjčky obyvatelstvu, neziskovým a podobným organizacím, VŠ, státním fondům a obcím neevidované v ISPROFIN</t>
  </si>
  <si>
    <t xml:space="preserve">Dávky nemocenského pojištění </t>
  </si>
  <si>
    <t>Prostředky na podpory v nezaměstnanosti</t>
  </si>
  <si>
    <t>Poskytnutí záloh HVB Bank Czech Republic, a.s. na výdaje registrované v ISPROFIN</t>
  </si>
  <si>
    <t>Dotace na financování programů obnovy státního majetku po povodních - s.p. Povodí a SŽDC</t>
  </si>
  <si>
    <t>Transfery obcím na dávky pomoci v hmotné nouzi a na dávky zdravotně postiženým</t>
  </si>
  <si>
    <t>Neinvestiční dotace a půjčky celkem                                                                                ř. 76 až 87</t>
  </si>
  <si>
    <t>Neinvestiční výdaje, dotace a půjčky celkem       (suma V 35-12 a V 34-12)          ř. 48 a 88</t>
  </si>
  <si>
    <t>Úhrn výdajů                                  (suma V 35-12 a V 34-12)                        ř. 98 až 101</t>
  </si>
  <si>
    <t>Ind. a syst.dotace poskyt.podnik.subj.zřiz.ústř.orgánem stát.správy evidované v ISPROFIN                                                                                 ř. 89 až 93</t>
  </si>
  <si>
    <t>Poskytnutí záloh ČMZRB a.s., HVB Bank Czech Republic, a.s. a  ČSOB, a.s. na výdaje registrované v ISPROFIN                                                                                       ř. 70 až 74</t>
  </si>
  <si>
    <t>Limity pro čerpání dávek soc.zabezpečení (předčíslí účtu 2022, 027, 3025, 51 a 86) se podle platných předpisů neotevírají; pro potřeby MF jsou dosazeny pouze jako evidenční a odpovídají skutečnosti.</t>
  </si>
  <si>
    <t>Poskytnutí záloh ČMZRB, a.s., HVB Bank Czech Republic, a.s. a ČSOB, a.s. na výdaje registrované v ISPROFIN             ř. 75</t>
  </si>
  <si>
    <t xml:space="preserve">             k 31.12.2007</t>
  </si>
  <si>
    <t xml:space="preserve">Neinvestič.výd. OSS,VŠ,obč.sdr.,pod.org.,kraj.a obcím,PO, neinv.výd.na spoluf.programy, neinv.výdaje OSS na fin.progr. SAPARD, neinv.převody SZIF a na Operační program pro zemědělství celkem                                                                 </t>
  </si>
  <si>
    <t>Systémově určené výdaje OSS evid.v ISPROFIN, systémové dotace a návr.fin.výp.  PO na financování programů evidovaných v ISPROFIN, inv.transf. PO a inv.výdaje OSS neevid. v ISPROFIN, inv.transfery a půjčky obyvatelstvu, nezisk. a pod.org., VŠ, státním fond</t>
  </si>
  <si>
    <t xml:space="preserve">Individuálně posuzované a systémově určené  výdaje OSS evid.v ISPROFIN, individuální a systémové dotace a návr.fin.výpomoci  PO  na financování programů evidované v ISPROFIN, inv.transf. PO a inv.výd. OSS neevid. v ISPROFIN, inv.transfery a půjčky obyv., </t>
  </si>
  <si>
    <t>Ind.posuz. a syst. urč. výdaje OSS, indiv. a systémové dotace a návr.fin.výp. PO, inv. a syst.dotace podnik.  subj.zříz.ústř.orgánem st.správy  na financování a spolufinancování programů evidovaných v ISPROFIN, inv.transf. PO a inv.výd. OSS neevid. v ISPR</t>
  </si>
  <si>
    <t xml:space="preserve">Systémové investiční dotace a půjčky na podporu výzkumu a vývoje neevidované v ISPROFIN, inv.dotace a půjčky podnik.subjektům - práv. a fyz.osobám neevid. v ISPROFIN, inv.dotace a NFV na odstraň.násl.povodní roku 2002 neevid. V ISPROFIN                   </t>
  </si>
  <si>
    <t xml:space="preserve"> (v tis. Kč na dvě des.místa)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</si>
</sst>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;\-#,##0.00,;0.00"/>
    <numFmt numFmtId="165" formatCode="\k\ dd/mm/yyyy"/>
    <numFmt numFmtId="166" formatCode="0.00;[Red]0.00"/>
    <numFmt numFmtId="167" formatCode="#,##0,;\-#,##0,;0"/>
  </numFmts>
  <fonts count="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medium"/>
    </border>
    <border>
      <left style="thin"/>
      <right style="double"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double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 shrinkToFit="1"/>
    </xf>
    <xf numFmtId="166" fontId="2" fillId="0" borderId="2" xfId="0" applyNumberFormat="1" applyFont="1" applyBorder="1" applyAlignment="1">
      <alignment horizontal="center" wrapText="1" shrinkToFi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2" fillId="0" borderId="34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right"/>
    </xf>
    <xf numFmtId="0" fontId="1" fillId="0" borderId="3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9" fontId="1" fillId="0" borderId="31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49" fontId="1" fillId="0" borderId="35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4" fontId="2" fillId="0" borderId="44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45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4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47" xfId="0" applyNumberFormat="1" applyFont="1" applyFill="1" applyBorder="1" applyAlignment="1">
      <alignment horizontal="right" wrapText="1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4" fontId="2" fillId="0" borderId="47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 wrapText="1"/>
    </xf>
    <xf numFmtId="4" fontId="2" fillId="0" borderId="48" xfId="0" applyNumberFormat="1" applyFont="1" applyFill="1" applyBorder="1" applyAlignment="1">
      <alignment horizontal="right" wrapText="1"/>
    </xf>
    <xf numFmtId="4" fontId="2" fillId="0" borderId="49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 wrapText="1"/>
    </xf>
    <xf numFmtId="4" fontId="2" fillId="0" borderId="23" xfId="0" applyNumberFormat="1" applyFont="1" applyFill="1" applyBorder="1" applyAlignment="1">
      <alignment horizontal="right" wrapText="1"/>
    </xf>
    <xf numFmtId="4" fontId="2" fillId="0" borderId="5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46" xfId="0" applyNumberFormat="1" applyFont="1" applyFill="1" applyBorder="1" applyAlignment="1">
      <alignment horizontal="right" wrapText="1"/>
    </xf>
    <xf numFmtId="4" fontId="2" fillId="0" borderId="8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 wrapText="1"/>
    </xf>
    <xf numFmtId="4" fontId="2" fillId="0" borderId="29" xfId="0" applyNumberFormat="1" applyFont="1" applyFill="1" applyBorder="1" applyAlignment="1">
      <alignment horizontal="right" wrapText="1"/>
    </xf>
    <xf numFmtId="4" fontId="2" fillId="0" borderId="29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 horizontal="right"/>
    </xf>
    <xf numFmtId="4" fontId="2" fillId="0" borderId="54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4" fontId="1" fillId="0" borderId="53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56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2"/>
  <sheetViews>
    <sheetView tabSelected="1" view="pageBreakPreview" zoomScale="60" zoomScaleNormal="75" workbookViewId="0" topLeftCell="A103">
      <selection activeCell="C121" sqref="C121"/>
    </sheetView>
  </sheetViews>
  <sheetFormatPr defaultColWidth="9.00390625" defaultRowHeight="12.75"/>
  <cols>
    <col min="1" max="1" width="11.75390625" style="2" customWidth="1"/>
    <col min="2" max="2" width="7.375" style="2" customWidth="1"/>
    <col min="3" max="3" width="99.125" style="2" customWidth="1"/>
    <col min="4" max="4" width="16.125" style="2" customWidth="1"/>
    <col min="5" max="5" width="17.875" style="2" customWidth="1"/>
    <col min="6" max="6" width="14.75390625" style="2" customWidth="1"/>
    <col min="7" max="7" width="15.875" style="6" customWidth="1"/>
    <col min="8" max="8" width="14.625" style="4" customWidth="1"/>
    <col min="9" max="16384" width="9.125" style="2" customWidth="1"/>
  </cols>
  <sheetData>
    <row r="1" spans="1:7" ht="16.5" customHeight="1">
      <c r="A1" s="1" t="s">
        <v>113</v>
      </c>
      <c r="G1" s="3"/>
    </row>
    <row r="2" ht="16.5" customHeight="1">
      <c r="D2" s="5" t="s">
        <v>0</v>
      </c>
    </row>
    <row r="3" spans="1:6" ht="16.5" customHeight="1">
      <c r="A3" s="1"/>
      <c r="D3" s="7" t="s">
        <v>143</v>
      </c>
      <c r="E3" s="1"/>
      <c r="F3" s="1"/>
    </row>
    <row r="4" spans="1:6" ht="16.5" customHeight="1">
      <c r="A4" s="2" t="s">
        <v>1</v>
      </c>
      <c r="B4" s="8"/>
      <c r="C4" s="8"/>
      <c r="D4" s="9"/>
      <c r="E4" s="9"/>
      <c r="F4" s="10"/>
    </row>
    <row r="5" spans="2:8" ht="16.5" customHeight="1" thickBot="1">
      <c r="B5" s="8"/>
      <c r="C5" s="8"/>
      <c r="D5" s="9"/>
      <c r="E5" s="9"/>
      <c r="F5" s="9"/>
      <c r="G5" s="11" t="s">
        <v>149</v>
      </c>
      <c r="H5" s="10"/>
    </row>
    <row r="6" spans="1:8" ht="59.25" customHeight="1" thickBot="1" thickTop="1">
      <c r="A6" s="12" t="s">
        <v>2</v>
      </c>
      <c r="B6" s="13" t="s">
        <v>3</v>
      </c>
      <c r="C6" s="14" t="s">
        <v>4</v>
      </c>
      <c r="D6" s="15" t="s">
        <v>5</v>
      </c>
      <c r="E6" s="15" t="s">
        <v>6</v>
      </c>
      <c r="F6" s="16" t="s">
        <v>7</v>
      </c>
      <c r="G6" s="17" t="s">
        <v>8</v>
      </c>
      <c r="H6" s="18" t="s">
        <v>9</v>
      </c>
    </row>
    <row r="7" spans="1:8" ht="18" customHeight="1">
      <c r="A7" s="19" t="s">
        <v>10</v>
      </c>
      <c r="B7" s="20"/>
      <c r="C7" s="21"/>
      <c r="D7" s="22">
        <v>0</v>
      </c>
      <c r="E7" s="22">
        <v>1</v>
      </c>
      <c r="F7" s="22">
        <v>2</v>
      </c>
      <c r="G7" s="23">
        <v>3</v>
      </c>
      <c r="H7" s="24">
        <v>4</v>
      </c>
    </row>
    <row r="8" spans="1:8" ht="16.5" customHeight="1">
      <c r="A8" s="95" t="s">
        <v>11</v>
      </c>
      <c r="B8" s="25">
        <v>1</v>
      </c>
      <c r="C8" s="26" t="s">
        <v>12</v>
      </c>
      <c r="D8" s="148">
        <v>0</v>
      </c>
      <c r="E8" s="148">
        <v>2529.11</v>
      </c>
      <c r="F8" s="148"/>
      <c r="G8" s="149">
        <v>2529.11</v>
      </c>
      <c r="H8" s="150">
        <f aca="true" t="shared" si="0" ref="H8:H14">G8-E8</f>
        <v>0</v>
      </c>
    </row>
    <row r="9" spans="1:8" ht="16.5" customHeight="1">
      <c r="A9" s="95" t="s">
        <v>13</v>
      </c>
      <c r="B9" s="25">
        <v>2</v>
      </c>
      <c r="C9" s="26" t="s">
        <v>14</v>
      </c>
      <c r="D9" s="148">
        <v>0</v>
      </c>
      <c r="E9" s="148">
        <v>80078.38</v>
      </c>
      <c r="F9" s="148"/>
      <c r="G9" s="148">
        <v>80078.38</v>
      </c>
      <c r="H9" s="150">
        <f t="shared" si="0"/>
        <v>0</v>
      </c>
    </row>
    <row r="10" spans="1:8" s="29" customFormat="1" ht="16.5" customHeight="1">
      <c r="A10" s="96" t="s">
        <v>15</v>
      </c>
      <c r="B10" s="27">
        <v>3</v>
      </c>
      <c r="C10" s="28" t="s">
        <v>115</v>
      </c>
      <c r="D10" s="151"/>
      <c r="E10" s="152"/>
      <c r="F10" s="152"/>
      <c r="G10" s="151"/>
      <c r="H10" s="153">
        <f t="shared" si="0"/>
        <v>0</v>
      </c>
    </row>
    <row r="11" spans="1:8" ht="16.5" customHeight="1">
      <c r="A11" s="95" t="s">
        <v>16</v>
      </c>
      <c r="B11" s="25">
        <v>4</v>
      </c>
      <c r="C11" s="26" t="s">
        <v>17</v>
      </c>
      <c r="D11" s="151"/>
      <c r="E11" s="152"/>
      <c r="F11" s="152"/>
      <c r="G11" s="152"/>
      <c r="H11" s="150">
        <f t="shared" si="0"/>
        <v>0</v>
      </c>
    </row>
    <row r="12" spans="1:8" ht="16.5" customHeight="1">
      <c r="A12" s="96" t="s">
        <v>18</v>
      </c>
      <c r="B12" s="27">
        <v>5</v>
      </c>
      <c r="C12" s="30" t="s">
        <v>19</v>
      </c>
      <c r="D12" s="151"/>
      <c r="E12" s="152"/>
      <c r="F12" s="152"/>
      <c r="G12" s="151"/>
      <c r="H12" s="150">
        <f t="shared" si="0"/>
        <v>0</v>
      </c>
    </row>
    <row r="13" spans="1:8" ht="16.5" customHeight="1">
      <c r="A13" s="96" t="s">
        <v>20</v>
      </c>
      <c r="B13" s="27">
        <v>6</v>
      </c>
      <c r="C13" s="30" t="s">
        <v>21</v>
      </c>
      <c r="D13" s="151"/>
      <c r="E13" s="152"/>
      <c r="F13" s="152"/>
      <c r="G13" s="152"/>
      <c r="H13" s="150">
        <f t="shared" si="0"/>
        <v>0</v>
      </c>
    </row>
    <row r="14" spans="1:8" ht="16.5" customHeight="1" thickBot="1">
      <c r="A14" s="97" t="s">
        <v>22</v>
      </c>
      <c r="B14" s="31">
        <v>7</v>
      </c>
      <c r="C14" s="32" t="s">
        <v>23</v>
      </c>
      <c r="D14" s="154"/>
      <c r="E14" s="154"/>
      <c r="F14" s="154"/>
      <c r="G14" s="154"/>
      <c r="H14" s="155">
        <f t="shared" si="0"/>
        <v>0</v>
      </c>
    </row>
    <row r="15" spans="1:8" s="29" customFormat="1" ht="16.5" customHeight="1" thickBot="1">
      <c r="A15" s="115"/>
      <c r="B15" s="57">
        <v>8</v>
      </c>
      <c r="C15" s="38" t="s">
        <v>24</v>
      </c>
      <c r="D15" s="156"/>
      <c r="E15" s="157">
        <f>SUM(E8:E14)</f>
        <v>82607.49</v>
      </c>
      <c r="F15" s="157">
        <f>SUM(F8:F14)</f>
        <v>0</v>
      </c>
      <c r="G15" s="157">
        <f>SUM(G8:G14)</f>
        <v>82607.49</v>
      </c>
      <c r="H15" s="158">
        <f>SUM(H8:H14)</f>
        <v>0</v>
      </c>
    </row>
    <row r="16" spans="1:8" s="29" customFormat="1" ht="16.5" customHeight="1" thickBot="1">
      <c r="A16" s="116" t="s">
        <v>25</v>
      </c>
      <c r="B16" s="92">
        <v>9</v>
      </c>
      <c r="C16" s="38" t="s">
        <v>26</v>
      </c>
      <c r="D16" s="159">
        <v>0</v>
      </c>
      <c r="E16" s="160">
        <v>96</v>
      </c>
      <c r="F16" s="160"/>
      <c r="G16" s="159">
        <v>96</v>
      </c>
      <c r="H16" s="161">
        <f>G16-E16</f>
        <v>0</v>
      </c>
    </row>
    <row r="17" spans="1:8" s="29" customFormat="1" ht="16.5" customHeight="1">
      <c r="A17" s="95" t="s">
        <v>27</v>
      </c>
      <c r="B17" s="25">
        <v>10</v>
      </c>
      <c r="C17" s="34" t="s">
        <v>28</v>
      </c>
      <c r="D17" s="148">
        <v>0</v>
      </c>
      <c r="E17" s="148">
        <v>92252.45</v>
      </c>
      <c r="F17" s="148"/>
      <c r="G17" s="162">
        <v>92252.45</v>
      </c>
      <c r="H17" s="150">
        <f>G17-E17</f>
        <v>0</v>
      </c>
    </row>
    <row r="18" spans="1:8" s="29" customFormat="1" ht="16.5" customHeight="1">
      <c r="A18" s="95" t="s">
        <v>29</v>
      </c>
      <c r="B18" s="25">
        <v>11</v>
      </c>
      <c r="C18" s="35" t="s">
        <v>30</v>
      </c>
      <c r="D18" s="148">
        <v>0</v>
      </c>
      <c r="E18" s="148">
        <v>334042.56</v>
      </c>
      <c r="F18" s="148"/>
      <c r="G18" s="162">
        <v>334042.56</v>
      </c>
      <c r="H18" s="150">
        <f>G18-E18</f>
        <v>0</v>
      </c>
    </row>
    <row r="19" spans="1:8" s="29" customFormat="1" ht="16.5" customHeight="1">
      <c r="A19" s="124" t="s">
        <v>105</v>
      </c>
      <c r="B19" s="125">
        <v>12</v>
      </c>
      <c r="C19" s="126" t="s">
        <v>122</v>
      </c>
      <c r="D19" s="163">
        <v>0</v>
      </c>
      <c r="E19" s="163">
        <v>534.7</v>
      </c>
      <c r="F19" s="163"/>
      <c r="G19" s="164">
        <v>534.7</v>
      </c>
      <c r="H19" s="165">
        <f>G19-E19</f>
        <v>0</v>
      </c>
    </row>
    <row r="20" spans="1:8" s="29" customFormat="1" ht="16.5" customHeight="1" thickBot="1">
      <c r="A20" s="97" t="s">
        <v>31</v>
      </c>
      <c r="B20" s="27">
        <v>13</v>
      </c>
      <c r="C20" s="28" t="s">
        <v>32</v>
      </c>
      <c r="D20" s="166"/>
      <c r="E20" s="167"/>
      <c r="F20" s="167"/>
      <c r="G20" s="166"/>
      <c r="H20" s="168">
        <f>G20-E20</f>
        <v>0</v>
      </c>
    </row>
    <row r="21" spans="1:8" ht="16.5" customHeight="1" thickBot="1">
      <c r="A21" s="115"/>
      <c r="B21" s="50">
        <v>14</v>
      </c>
      <c r="C21" s="38" t="s">
        <v>106</v>
      </c>
      <c r="D21" s="156"/>
      <c r="E21" s="157">
        <f>SUM(E17:E20)</f>
        <v>426829.71</v>
      </c>
      <c r="F21" s="157">
        <f>SUM(F17:F20)</f>
        <v>0</v>
      </c>
      <c r="G21" s="157">
        <f>SUM(G17:G20)</f>
        <v>426829.71</v>
      </c>
      <c r="H21" s="158">
        <f>SUM(H17:H20)</f>
        <v>0</v>
      </c>
    </row>
    <row r="22" spans="1:8" ht="16.5" customHeight="1">
      <c r="A22" s="99">
        <v>1011</v>
      </c>
      <c r="B22" s="25">
        <v>15</v>
      </c>
      <c r="C22" s="34" t="s">
        <v>33</v>
      </c>
      <c r="D22" s="148"/>
      <c r="E22" s="148"/>
      <c r="F22" s="148"/>
      <c r="G22" s="148"/>
      <c r="H22" s="150">
        <f>G22-E22</f>
        <v>0</v>
      </c>
    </row>
    <row r="23" spans="1:8" s="29" customFormat="1" ht="16.5" customHeight="1" thickBot="1">
      <c r="A23" s="112">
        <v>2014</v>
      </c>
      <c r="B23" s="65">
        <v>16</v>
      </c>
      <c r="C23" s="56" t="s">
        <v>34</v>
      </c>
      <c r="D23" s="169"/>
      <c r="E23" s="170"/>
      <c r="F23" s="170"/>
      <c r="G23" s="170"/>
      <c r="H23" s="171">
        <f>G23-E23</f>
        <v>0</v>
      </c>
    </row>
    <row r="24" spans="1:8" s="29" customFormat="1" ht="16.5" customHeight="1" thickBot="1">
      <c r="A24" s="117"/>
      <c r="B24" s="74">
        <v>17</v>
      </c>
      <c r="C24" s="78" t="s">
        <v>107</v>
      </c>
      <c r="D24" s="172"/>
      <c r="E24" s="172">
        <f>SUM(E22:E23)</f>
        <v>0</v>
      </c>
      <c r="F24" s="172">
        <f>SUM(F22:F23)</f>
        <v>0</v>
      </c>
      <c r="G24" s="173">
        <f>SUM(G22:G23)</f>
        <v>0</v>
      </c>
      <c r="H24" s="174">
        <f>SUM(H22:H23)</f>
        <v>0</v>
      </c>
    </row>
    <row r="25" spans="1:8" ht="16.5" customHeight="1" thickBot="1">
      <c r="A25" s="76"/>
      <c r="B25" s="37">
        <v>18</v>
      </c>
      <c r="C25" s="38" t="s">
        <v>108</v>
      </c>
      <c r="D25" s="157"/>
      <c r="E25" s="157">
        <f>E15+E16+E21+E24</f>
        <v>509533.2</v>
      </c>
      <c r="F25" s="157">
        <f>F15+F16+F21+F24</f>
        <v>0</v>
      </c>
      <c r="G25" s="156">
        <f>G15+G16+G21+G24</f>
        <v>509533.2</v>
      </c>
      <c r="H25" s="158">
        <f>H15+H16+H21+H24</f>
        <v>0</v>
      </c>
    </row>
    <row r="26" spans="1:8" ht="16.5" customHeight="1">
      <c r="A26" s="100">
        <v>4028</v>
      </c>
      <c r="B26" s="25">
        <v>19</v>
      </c>
      <c r="C26" s="34" t="s">
        <v>35</v>
      </c>
      <c r="D26" s="148">
        <v>140317</v>
      </c>
      <c r="E26" s="148">
        <v>139809.42</v>
      </c>
      <c r="F26" s="148">
        <f aca="true" t="shared" si="1" ref="F26:F33">D26-E26</f>
        <v>507.5799999999872</v>
      </c>
      <c r="G26" s="148">
        <v>139809.42</v>
      </c>
      <c r="H26" s="150">
        <f>G26-E26</f>
        <v>0</v>
      </c>
    </row>
    <row r="27" spans="1:8" ht="18.75" customHeight="1">
      <c r="A27" s="100">
        <v>5020</v>
      </c>
      <c r="B27" s="25">
        <v>20</v>
      </c>
      <c r="C27" s="34" t="s">
        <v>36</v>
      </c>
      <c r="D27" s="148">
        <v>23500</v>
      </c>
      <c r="E27" s="148">
        <v>20931.92</v>
      </c>
      <c r="F27" s="148">
        <f t="shared" si="1"/>
        <v>2568.0800000000017</v>
      </c>
      <c r="G27" s="148">
        <v>20931.92</v>
      </c>
      <c r="H27" s="150">
        <f>G27-E27</f>
        <v>0</v>
      </c>
    </row>
    <row r="28" spans="1:8" s="29" customFormat="1" ht="28.5" customHeight="1">
      <c r="A28" s="95" t="s">
        <v>37</v>
      </c>
      <c r="B28" s="39" t="s">
        <v>39</v>
      </c>
      <c r="C28" s="28" t="s">
        <v>38</v>
      </c>
      <c r="D28" s="148">
        <v>82000</v>
      </c>
      <c r="E28" s="175">
        <v>79616.68</v>
      </c>
      <c r="F28" s="148">
        <f t="shared" si="1"/>
        <v>2383.320000000007</v>
      </c>
      <c r="G28" s="175">
        <v>79616.68</v>
      </c>
      <c r="H28" s="150">
        <f>G28-E28</f>
        <v>0</v>
      </c>
    </row>
    <row r="29" spans="1:8" ht="16.5" customHeight="1">
      <c r="A29" s="95" t="s">
        <v>37</v>
      </c>
      <c r="B29" s="40" t="s">
        <v>41</v>
      </c>
      <c r="C29" s="41" t="s">
        <v>109</v>
      </c>
      <c r="D29" s="163">
        <v>82000</v>
      </c>
      <c r="E29" s="163">
        <v>79616.68</v>
      </c>
      <c r="F29" s="148">
        <f t="shared" si="1"/>
        <v>2383.320000000007</v>
      </c>
      <c r="G29" s="176">
        <f>SUM(G28-G30)</f>
        <v>79616.68</v>
      </c>
      <c r="H29" s="177">
        <f>SUM(H28-H30)</f>
        <v>0</v>
      </c>
    </row>
    <row r="30" spans="1:8" ht="16.5" customHeight="1">
      <c r="A30" s="95" t="s">
        <v>40</v>
      </c>
      <c r="B30" s="39" t="s">
        <v>44</v>
      </c>
      <c r="C30" s="30" t="s">
        <v>42</v>
      </c>
      <c r="D30" s="152"/>
      <c r="E30" s="175"/>
      <c r="F30" s="148">
        <f t="shared" si="1"/>
        <v>0</v>
      </c>
      <c r="G30" s="175"/>
      <c r="H30" s="150">
        <f>G30-E30</f>
        <v>0</v>
      </c>
    </row>
    <row r="31" spans="1:8" s="1" customFormat="1" ht="16.5" customHeight="1">
      <c r="A31" s="127" t="s">
        <v>43</v>
      </c>
      <c r="B31" s="40" t="s">
        <v>46</v>
      </c>
      <c r="C31" s="41" t="s">
        <v>131</v>
      </c>
      <c r="D31" s="178"/>
      <c r="E31" s="179"/>
      <c r="F31" s="163">
        <f t="shared" si="1"/>
        <v>0</v>
      </c>
      <c r="G31" s="179"/>
      <c r="H31" s="165">
        <f>G31-E31</f>
        <v>0</v>
      </c>
    </row>
    <row r="32" spans="1:8" s="53" customFormat="1" ht="16.5" customHeight="1">
      <c r="A32" s="96" t="s">
        <v>102</v>
      </c>
      <c r="B32" s="93" t="s">
        <v>48</v>
      </c>
      <c r="C32" s="94" t="s">
        <v>104</v>
      </c>
      <c r="D32" s="152"/>
      <c r="E32" s="180"/>
      <c r="F32" s="148">
        <f t="shared" si="1"/>
        <v>0</v>
      </c>
      <c r="G32" s="180"/>
      <c r="H32" s="153">
        <f>G32-E32</f>
        <v>0</v>
      </c>
    </row>
    <row r="33" spans="1:8" s="29" customFormat="1" ht="16.5" customHeight="1">
      <c r="A33" s="95" t="s">
        <v>45</v>
      </c>
      <c r="B33" s="39" t="s">
        <v>50</v>
      </c>
      <c r="C33" s="34" t="s">
        <v>47</v>
      </c>
      <c r="D33" s="148"/>
      <c r="E33" s="175"/>
      <c r="F33" s="148">
        <f t="shared" si="1"/>
        <v>0</v>
      </c>
      <c r="G33" s="175"/>
      <c r="H33" s="150">
        <f>G33-E33</f>
        <v>0</v>
      </c>
    </row>
    <row r="34" spans="1:8" ht="16.5" customHeight="1">
      <c r="A34" s="98"/>
      <c r="B34" s="42" t="s">
        <v>53</v>
      </c>
      <c r="C34" s="33" t="s">
        <v>110</v>
      </c>
      <c r="D34" s="181">
        <f>SUM(D31:D33)</f>
        <v>0</v>
      </c>
      <c r="E34" s="181">
        <f>SUM(E31:E33)</f>
        <v>0</v>
      </c>
      <c r="F34" s="181">
        <f>SUM(F31:F33)</f>
        <v>0</v>
      </c>
      <c r="G34" s="182">
        <f>SUM(G31:G33)</f>
        <v>0</v>
      </c>
      <c r="H34" s="183">
        <f>SUM(H31:H33)</f>
        <v>0</v>
      </c>
    </row>
    <row r="35" spans="1:8" ht="16.5" customHeight="1">
      <c r="A35" s="95" t="s">
        <v>49</v>
      </c>
      <c r="B35" s="39" t="s">
        <v>55</v>
      </c>
      <c r="C35" s="43" t="s">
        <v>51</v>
      </c>
      <c r="D35" s="148"/>
      <c r="E35" s="175"/>
      <c r="F35" s="148">
        <f>D35-E35</f>
        <v>0</v>
      </c>
      <c r="G35" s="175"/>
      <c r="H35" s="150">
        <f>G35-E35</f>
        <v>0</v>
      </c>
    </row>
    <row r="36" spans="1:8" s="1" customFormat="1" ht="16.5" customHeight="1">
      <c r="A36" s="124" t="s">
        <v>52</v>
      </c>
      <c r="B36" s="128" t="s">
        <v>103</v>
      </c>
      <c r="C36" s="129" t="s">
        <v>132</v>
      </c>
      <c r="D36" s="178"/>
      <c r="E36" s="184"/>
      <c r="F36" s="163">
        <f>D36-E36</f>
        <v>0</v>
      </c>
      <c r="G36" s="184"/>
      <c r="H36" s="165">
        <f>G36-E36</f>
        <v>0</v>
      </c>
    </row>
    <row r="37" spans="1:8" s="29" customFormat="1" ht="16.5" customHeight="1">
      <c r="A37" s="96" t="s">
        <v>54</v>
      </c>
      <c r="B37" s="44" t="s">
        <v>111</v>
      </c>
      <c r="C37" s="30" t="s">
        <v>56</v>
      </c>
      <c r="D37" s="148"/>
      <c r="E37" s="175"/>
      <c r="F37" s="148">
        <f>D37-E37</f>
        <v>0</v>
      </c>
      <c r="G37" s="175"/>
      <c r="H37" s="185">
        <f>G37-E37</f>
        <v>0</v>
      </c>
    </row>
    <row r="38" spans="1:8" s="29" customFormat="1" ht="16.5" customHeight="1">
      <c r="A38" s="101"/>
      <c r="B38" s="45">
        <v>31</v>
      </c>
      <c r="C38" s="46" t="s">
        <v>114</v>
      </c>
      <c r="D38" s="186">
        <f>SUM(D35:D37)</f>
        <v>0</v>
      </c>
      <c r="E38" s="186">
        <f>SUM(E35:E37)</f>
        <v>0</v>
      </c>
      <c r="F38" s="186">
        <f>SUM(F35:F37)</f>
        <v>0</v>
      </c>
      <c r="G38" s="186">
        <f>SUM(G35:G37)</f>
        <v>0</v>
      </c>
      <c r="H38" s="183">
        <f>SUM(H35:H37)</f>
        <v>0</v>
      </c>
    </row>
    <row r="39" spans="1:8" s="29" customFormat="1" ht="16.5" customHeight="1">
      <c r="A39" s="98"/>
      <c r="B39" s="36">
        <v>32</v>
      </c>
      <c r="C39" s="33" t="s">
        <v>112</v>
      </c>
      <c r="D39" s="181">
        <f>D26+D27+D29+D30+D34+D38</f>
        <v>245817</v>
      </c>
      <c r="E39" s="181">
        <f>E26+E27+E29+E30+E34+E38</f>
        <v>240358.02000000002</v>
      </c>
      <c r="F39" s="181">
        <f>F26+F27+F29+F30+F34+F38</f>
        <v>5458.979999999996</v>
      </c>
      <c r="G39" s="181">
        <f>G26+G27+G29+G30+G34+G38</f>
        <v>240358.02000000002</v>
      </c>
      <c r="H39" s="183">
        <f>H26+H27+H29+H30+H34+H38</f>
        <v>0</v>
      </c>
    </row>
    <row r="40" spans="1:8" ht="16.5" customHeight="1">
      <c r="A40" s="102" t="s">
        <v>57</v>
      </c>
      <c r="B40" s="47">
        <v>33</v>
      </c>
      <c r="C40" s="34" t="s">
        <v>58</v>
      </c>
      <c r="D40" s="187">
        <v>1486000</v>
      </c>
      <c r="E40" s="188">
        <v>1484523.93</v>
      </c>
      <c r="F40" s="148">
        <f aca="true" t="shared" si="2" ref="F40:F54">D40-E40</f>
        <v>1476.0700000000652</v>
      </c>
      <c r="G40" s="189">
        <v>1484523.93</v>
      </c>
      <c r="H40" s="150">
        <f aca="true" t="shared" si="3" ref="H40:H54">G40-E40</f>
        <v>0</v>
      </c>
    </row>
    <row r="41" spans="1:8" ht="16.5" customHeight="1">
      <c r="A41" s="100">
        <v>2823</v>
      </c>
      <c r="B41" s="25">
        <v>34</v>
      </c>
      <c r="C41" s="34" t="s">
        <v>59</v>
      </c>
      <c r="D41" s="148">
        <v>178000</v>
      </c>
      <c r="E41" s="175">
        <v>177970.46</v>
      </c>
      <c r="F41" s="148">
        <f t="shared" si="2"/>
        <v>29.54000000000815</v>
      </c>
      <c r="G41" s="190">
        <v>177970.46</v>
      </c>
      <c r="H41" s="150">
        <f t="shared" si="3"/>
        <v>0</v>
      </c>
    </row>
    <row r="42" spans="1:8" ht="12.75" customHeight="1">
      <c r="A42" s="96" t="s">
        <v>60</v>
      </c>
      <c r="B42" s="44" t="s">
        <v>49</v>
      </c>
      <c r="C42" s="48" t="s">
        <v>61</v>
      </c>
      <c r="D42" s="148"/>
      <c r="E42" s="175"/>
      <c r="F42" s="148">
        <f t="shared" si="2"/>
        <v>0</v>
      </c>
      <c r="G42" s="190"/>
      <c r="H42" s="150">
        <f t="shared" si="3"/>
        <v>0</v>
      </c>
    </row>
    <row r="43" spans="1:8" ht="16.5" customHeight="1">
      <c r="A43" s="100">
        <v>4802</v>
      </c>
      <c r="B43" s="25">
        <v>36</v>
      </c>
      <c r="C43" s="34" t="s">
        <v>62</v>
      </c>
      <c r="D43" s="148"/>
      <c r="E43" s="175"/>
      <c r="F43" s="148">
        <f t="shared" si="2"/>
        <v>0</v>
      </c>
      <c r="G43" s="190"/>
      <c r="H43" s="153">
        <f t="shared" si="3"/>
        <v>0</v>
      </c>
    </row>
    <row r="44" spans="1:8" ht="16.5" customHeight="1">
      <c r="A44" s="100">
        <v>5805</v>
      </c>
      <c r="B44" s="25">
        <v>37</v>
      </c>
      <c r="C44" s="34" t="s">
        <v>63</v>
      </c>
      <c r="D44" s="148">
        <v>280500</v>
      </c>
      <c r="E44" s="175">
        <v>279503.51</v>
      </c>
      <c r="F44" s="148">
        <f t="shared" si="2"/>
        <v>996.4899999999907</v>
      </c>
      <c r="G44" s="190">
        <v>279503.51</v>
      </c>
      <c r="H44" s="150">
        <f t="shared" si="3"/>
        <v>0</v>
      </c>
    </row>
    <row r="45" spans="1:8" ht="16.5" customHeight="1">
      <c r="A45" s="100">
        <v>8803</v>
      </c>
      <c r="B45" s="25">
        <v>38</v>
      </c>
      <c r="C45" s="30" t="s">
        <v>64</v>
      </c>
      <c r="D45" s="148"/>
      <c r="E45" s="175"/>
      <c r="F45" s="148">
        <f t="shared" si="2"/>
        <v>0</v>
      </c>
      <c r="G45" s="190"/>
      <c r="H45" s="150">
        <f t="shared" si="3"/>
        <v>0</v>
      </c>
    </row>
    <row r="46" spans="1:8" s="1" customFormat="1" ht="16.5" customHeight="1">
      <c r="A46" s="130">
        <v>1804</v>
      </c>
      <c r="B46" s="131">
        <v>39</v>
      </c>
      <c r="C46" s="41" t="s">
        <v>121</v>
      </c>
      <c r="D46" s="163"/>
      <c r="E46" s="179"/>
      <c r="F46" s="163">
        <f t="shared" si="2"/>
        <v>0</v>
      </c>
      <c r="G46" s="191"/>
      <c r="H46" s="165">
        <f t="shared" si="3"/>
        <v>0</v>
      </c>
    </row>
    <row r="47" spans="1:8" s="1" customFormat="1" ht="16.5" customHeight="1">
      <c r="A47" s="130">
        <v>2807</v>
      </c>
      <c r="B47" s="131">
        <v>40</v>
      </c>
      <c r="C47" s="41" t="s">
        <v>135</v>
      </c>
      <c r="D47" s="163"/>
      <c r="E47" s="179"/>
      <c r="F47" s="163">
        <f t="shared" si="2"/>
        <v>0</v>
      </c>
      <c r="G47" s="191"/>
      <c r="H47" s="165">
        <f t="shared" si="3"/>
        <v>0</v>
      </c>
    </row>
    <row r="48" spans="1:8" ht="16.5" customHeight="1">
      <c r="A48" s="103">
        <v>4829</v>
      </c>
      <c r="B48" s="27">
        <v>41</v>
      </c>
      <c r="C48" s="34" t="s">
        <v>65</v>
      </c>
      <c r="D48" s="152">
        <v>3100209.37</v>
      </c>
      <c r="E48" s="180">
        <v>3100209.37</v>
      </c>
      <c r="F48" s="148">
        <f t="shared" si="2"/>
        <v>0</v>
      </c>
      <c r="G48" s="190">
        <v>3100209.37</v>
      </c>
      <c r="H48" s="153">
        <f t="shared" si="3"/>
        <v>0</v>
      </c>
    </row>
    <row r="49" spans="1:11" ht="16.5" customHeight="1">
      <c r="A49" s="103">
        <v>9822</v>
      </c>
      <c r="B49" s="27">
        <v>42</v>
      </c>
      <c r="C49" s="30" t="s">
        <v>66</v>
      </c>
      <c r="D49" s="152">
        <v>443987.39</v>
      </c>
      <c r="E49" s="180">
        <v>443986.59</v>
      </c>
      <c r="F49" s="148">
        <f t="shared" si="2"/>
        <v>0.7999999999883585</v>
      </c>
      <c r="G49" s="190">
        <v>443986.59</v>
      </c>
      <c r="H49" s="153">
        <f t="shared" si="3"/>
        <v>0</v>
      </c>
      <c r="I49" s="53"/>
      <c r="J49" s="53"/>
      <c r="K49" s="53"/>
    </row>
    <row r="50" spans="1:11" s="1" customFormat="1" ht="16.5" customHeight="1">
      <c r="A50" s="132">
        <v>6832</v>
      </c>
      <c r="B50" s="133">
        <v>43</v>
      </c>
      <c r="C50" s="129" t="s">
        <v>125</v>
      </c>
      <c r="D50" s="192"/>
      <c r="E50" s="192"/>
      <c r="F50" s="163">
        <f t="shared" si="2"/>
        <v>0</v>
      </c>
      <c r="G50" s="193"/>
      <c r="H50" s="194">
        <f t="shared" si="3"/>
        <v>0</v>
      </c>
      <c r="I50" s="134"/>
      <c r="J50" s="135"/>
      <c r="K50" s="29"/>
    </row>
    <row r="51" spans="1:11" s="1" customFormat="1" ht="16.5" customHeight="1">
      <c r="A51" s="132">
        <v>8838</v>
      </c>
      <c r="B51" s="136">
        <v>44</v>
      </c>
      <c r="C51" s="129" t="s">
        <v>126</v>
      </c>
      <c r="D51" s="195"/>
      <c r="E51" s="195"/>
      <c r="F51" s="163">
        <f t="shared" si="2"/>
        <v>0</v>
      </c>
      <c r="G51" s="193"/>
      <c r="H51" s="194">
        <f t="shared" si="3"/>
        <v>0</v>
      </c>
      <c r="I51" s="134"/>
      <c r="J51" s="135"/>
      <c r="K51" s="29"/>
    </row>
    <row r="52" spans="1:8" s="29" customFormat="1" ht="16.5" customHeight="1">
      <c r="A52" s="103">
        <v>7026</v>
      </c>
      <c r="B52" s="27">
        <v>45</v>
      </c>
      <c r="C52" s="30" t="s">
        <v>67</v>
      </c>
      <c r="D52" s="151"/>
      <c r="E52" s="152"/>
      <c r="F52" s="148">
        <f t="shared" si="2"/>
        <v>0</v>
      </c>
      <c r="G52" s="190"/>
      <c r="H52" s="153">
        <f t="shared" si="3"/>
        <v>0</v>
      </c>
    </row>
    <row r="53" spans="1:8" s="53" customFormat="1" ht="16.5" customHeight="1">
      <c r="A53" s="103">
        <v>4896</v>
      </c>
      <c r="B53" s="120">
        <v>46</v>
      </c>
      <c r="C53" s="30" t="s">
        <v>118</v>
      </c>
      <c r="D53" s="151">
        <v>134217</v>
      </c>
      <c r="E53" s="152">
        <v>133217</v>
      </c>
      <c r="F53" s="151">
        <f t="shared" si="2"/>
        <v>1000</v>
      </c>
      <c r="G53" s="190">
        <v>133217</v>
      </c>
      <c r="H53" s="153">
        <f t="shared" si="3"/>
        <v>0</v>
      </c>
    </row>
    <row r="54" spans="1:8" s="53" customFormat="1" ht="16.5" customHeight="1" thickBot="1">
      <c r="A54" s="104">
        <v>801</v>
      </c>
      <c r="B54" s="54">
        <v>47</v>
      </c>
      <c r="C54" s="32" t="s">
        <v>117</v>
      </c>
      <c r="D54" s="196"/>
      <c r="E54" s="196"/>
      <c r="F54" s="169">
        <f t="shared" si="2"/>
        <v>0</v>
      </c>
      <c r="G54" s="197"/>
      <c r="H54" s="171">
        <f t="shared" si="3"/>
        <v>0</v>
      </c>
    </row>
    <row r="55" spans="1:8" ht="45" customHeight="1" thickBot="1">
      <c r="A55" s="105"/>
      <c r="B55" s="50">
        <v>48</v>
      </c>
      <c r="C55" s="38" t="s">
        <v>144</v>
      </c>
      <c r="D55" s="198">
        <f>SUM(D39:D54)</f>
        <v>5868730.76</v>
      </c>
      <c r="E55" s="198">
        <f>SUM(E39:E54)</f>
        <v>5859768.88</v>
      </c>
      <c r="F55" s="198">
        <f>SUM(F39:F54)</f>
        <v>8961.880000000048</v>
      </c>
      <c r="G55" s="198">
        <f>SUM(G39:G54)</f>
        <v>5859768.88</v>
      </c>
      <c r="H55" s="158">
        <f>SUM(H39:H54)</f>
        <v>0</v>
      </c>
    </row>
    <row r="56" spans="1:8" s="29" customFormat="1" ht="16.5" customHeight="1">
      <c r="A56" s="99">
        <v>908</v>
      </c>
      <c r="B56" s="25">
        <v>49</v>
      </c>
      <c r="C56" s="34" t="s">
        <v>68</v>
      </c>
      <c r="D56" s="175"/>
      <c r="E56" s="175"/>
      <c r="F56" s="148">
        <f aca="true" t="shared" si="4" ref="F56:F63">D56-E56</f>
        <v>0</v>
      </c>
      <c r="G56" s="175"/>
      <c r="H56" s="150">
        <f aca="true" t="shared" si="5" ref="H56:H63">G56-E56</f>
        <v>0</v>
      </c>
    </row>
    <row r="57" spans="1:8" s="29" customFormat="1" ht="16.5" customHeight="1">
      <c r="A57" s="103">
        <v>908</v>
      </c>
      <c r="B57" s="27">
        <v>50</v>
      </c>
      <c r="C57" s="30" t="s">
        <v>69</v>
      </c>
      <c r="D57" s="180">
        <v>337940.89</v>
      </c>
      <c r="E57" s="180">
        <v>337940.89</v>
      </c>
      <c r="F57" s="148">
        <f t="shared" si="4"/>
        <v>0</v>
      </c>
      <c r="G57" s="180">
        <v>337940.89</v>
      </c>
      <c r="H57" s="150">
        <f t="shared" si="5"/>
        <v>0</v>
      </c>
    </row>
    <row r="58" spans="1:99" s="53" customFormat="1" ht="17.25" customHeight="1">
      <c r="A58" s="103">
        <v>991</v>
      </c>
      <c r="B58" s="27">
        <v>51</v>
      </c>
      <c r="C58" s="30" t="s">
        <v>70</v>
      </c>
      <c r="D58" s="151"/>
      <c r="E58" s="180"/>
      <c r="F58" s="148">
        <f t="shared" si="4"/>
        <v>0</v>
      </c>
      <c r="G58" s="180"/>
      <c r="H58" s="153">
        <f t="shared" si="5"/>
        <v>0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</row>
    <row r="59" spans="1:99" s="53" customFormat="1" ht="17.25" customHeight="1">
      <c r="A59" s="103">
        <v>1994</v>
      </c>
      <c r="B59" s="27">
        <v>52</v>
      </c>
      <c r="C59" s="30" t="s">
        <v>71</v>
      </c>
      <c r="D59" s="151"/>
      <c r="E59" s="180"/>
      <c r="F59" s="148">
        <f t="shared" si="4"/>
        <v>0</v>
      </c>
      <c r="G59" s="180"/>
      <c r="H59" s="153">
        <f t="shared" si="5"/>
        <v>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</row>
    <row r="60" spans="1:99" s="53" customFormat="1" ht="17.25" customHeight="1">
      <c r="A60" s="103">
        <v>2997</v>
      </c>
      <c r="B60" s="27">
        <v>53</v>
      </c>
      <c r="C60" s="30" t="s">
        <v>72</v>
      </c>
      <c r="D60" s="151"/>
      <c r="E60" s="180"/>
      <c r="F60" s="148">
        <f t="shared" si="4"/>
        <v>0</v>
      </c>
      <c r="G60" s="180"/>
      <c r="H60" s="153">
        <f t="shared" si="5"/>
        <v>0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</row>
    <row r="61" spans="1:99" s="53" customFormat="1" ht="17.25" customHeight="1">
      <c r="A61" s="100">
        <v>5995</v>
      </c>
      <c r="B61" s="25">
        <v>54</v>
      </c>
      <c r="C61" s="34" t="s">
        <v>73</v>
      </c>
      <c r="D61" s="151"/>
      <c r="E61" s="180"/>
      <c r="F61" s="148">
        <f t="shared" si="4"/>
        <v>0</v>
      </c>
      <c r="G61" s="180"/>
      <c r="H61" s="153">
        <f t="shared" si="5"/>
        <v>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</row>
    <row r="62" spans="1:99" s="53" customFormat="1" ht="17.25" customHeight="1">
      <c r="A62" s="137">
        <v>7990</v>
      </c>
      <c r="B62" s="138">
        <v>55</v>
      </c>
      <c r="C62" s="34" t="s">
        <v>123</v>
      </c>
      <c r="D62" s="151"/>
      <c r="E62" s="180"/>
      <c r="F62" s="148">
        <f t="shared" si="4"/>
        <v>0</v>
      </c>
      <c r="G62" s="180"/>
      <c r="H62" s="153">
        <f t="shared" si="5"/>
        <v>0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</row>
    <row r="63" spans="1:99" s="53" customFormat="1" ht="17.25" customHeight="1" thickBot="1">
      <c r="A63" s="139">
        <v>7990</v>
      </c>
      <c r="B63" s="54">
        <v>56</v>
      </c>
      <c r="C63" s="32" t="s">
        <v>124</v>
      </c>
      <c r="D63" s="151"/>
      <c r="E63" s="180"/>
      <c r="F63" s="148">
        <f t="shared" si="4"/>
        <v>0</v>
      </c>
      <c r="G63" s="180"/>
      <c r="H63" s="153">
        <f t="shared" si="5"/>
        <v>0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</row>
    <row r="64" spans="1:8" ht="33" customHeight="1" thickBot="1">
      <c r="A64" s="76"/>
      <c r="B64" s="50">
        <v>57</v>
      </c>
      <c r="C64" s="38" t="s">
        <v>129</v>
      </c>
      <c r="D64" s="199">
        <f>SUM(D56:D63)</f>
        <v>337940.89</v>
      </c>
      <c r="E64" s="199">
        <f>SUM(E56:E63)</f>
        <v>337940.89</v>
      </c>
      <c r="F64" s="199">
        <f>SUM(F56:F63)</f>
        <v>0</v>
      </c>
      <c r="G64" s="199">
        <f>SUM(G56:G63)</f>
        <v>337940.89</v>
      </c>
      <c r="H64" s="200">
        <f>SUM(H56:H63)</f>
        <v>0</v>
      </c>
    </row>
    <row r="65" spans="1:8" ht="16.5" customHeight="1">
      <c r="A65" s="106">
        <v>916</v>
      </c>
      <c r="B65" s="25">
        <v>58</v>
      </c>
      <c r="C65" s="34" t="s">
        <v>74</v>
      </c>
      <c r="D65" s="162">
        <v>560000</v>
      </c>
      <c r="E65" s="148">
        <v>553206.91</v>
      </c>
      <c r="F65" s="148">
        <f aca="true" t="shared" si="6" ref="F65:F74">D65-E65</f>
        <v>6793.089999999967</v>
      </c>
      <c r="G65" s="148">
        <v>553206.91</v>
      </c>
      <c r="H65" s="150">
        <f aca="true" t="shared" si="7" ref="H65:H74">G65-E65</f>
        <v>0</v>
      </c>
    </row>
    <row r="66" spans="1:8" ht="16.5" customHeight="1">
      <c r="A66" s="107">
        <v>916</v>
      </c>
      <c r="B66" s="27">
        <v>59</v>
      </c>
      <c r="C66" s="30" t="s">
        <v>75</v>
      </c>
      <c r="D66" s="151">
        <v>297959.28</v>
      </c>
      <c r="E66" s="180">
        <v>297952.97</v>
      </c>
      <c r="F66" s="148">
        <f t="shared" si="6"/>
        <v>6.310000000055879</v>
      </c>
      <c r="G66" s="180">
        <v>297952.97</v>
      </c>
      <c r="H66" s="153">
        <f t="shared" si="7"/>
        <v>0</v>
      </c>
    </row>
    <row r="67" spans="1:8" ht="16.5" customHeight="1">
      <c r="A67" s="107">
        <v>924</v>
      </c>
      <c r="B67" s="27">
        <v>60</v>
      </c>
      <c r="C67" s="30" t="s">
        <v>76</v>
      </c>
      <c r="D67" s="151">
        <v>20395</v>
      </c>
      <c r="E67" s="180">
        <v>20395</v>
      </c>
      <c r="F67" s="148">
        <f t="shared" si="6"/>
        <v>0</v>
      </c>
      <c r="G67" s="180">
        <v>20395</v>
      </c>
      <c r="H67" s="153">
        <f t="shared" si="7"/>
        <v>0</v>
      </c>
    </row>
    <row r="68" spans="1:8" ht="16.5" customHeight="1">
      <c r="A68" s="107">
        <v>43</v>
      </c>
      <c r="B68" s="27">
        <v>61</v>
      </c>
      <c r="C68" s="30" t="s">
        <v>77</v>
      </c>
      <c r="D68" s="151"/>
      <c r="E68" s="180"/>
      <c r="F68" s="148">
        <f t="shared" si="6"/>
        <v>0</v>
      </c>
      <c r="G68" s="180"/>
      <c r="H68" s="153">
        <f t="shared" si="7"/>
        <v>0</v>
      </c>
    </row>
    <row r="69" spans="1:8" ht="29.25" customHeight="1">
      <c r="A69" s="107">
        <v>6912</v>
      </c>
      <c r="B69" s="27">
        <v>62</v>
      </c>
      <c r="C69" s="30" t="s">
        <v>130</v>
      </c>
      <c r="D69" s="151">
        <v>19411</v>
      </c>
      <c r="E69" s="180">
        <v>19411</v>
      </c>
      <c r="F69" s="148">
        <f t="shared" si="6"/>
        <v>0</v>
      </c>
      <c r="G69" s="190">
        <v>19411</v>
      </c>
      <c r="H69" s="153">
        <f t="shared" si="7"/>
        <v>0</v>
      </c>
    </row>
    <row r="70" spans="1:8" ht="16.5" customHeight="1">
      <c r="A70" s="107">
        <v>6939</v>
      </c>
      <c r="B70" s="49">
        <v>63</v>
      </c>
      <c r="C70" s="55" t="s">
        <v>127</v>
      </c>
      <c r="D70" s="151"/>
      <c r="E70" s="180"/>
      <c r="F70" s="148">
        <f t="shared" si="6"/>
        <v>0</v>
      </c>
      <c r="G70" s="190"/>
      <c r="H70" s="153">
        <f t="shared" si="7"/>
        <v>0</v>
      </c>
    </row>
    <row r="71" spans="1:8" ht="16.5" customHeight="1">
      <c r="A71" s="107">
        <v>8934</v>
      </c>
      <c r="B71" s="49">
        <v>64</v>
      </c>
      <c r="C71" s="30" t="s">
        <v>128</v>
      </c>
      <c r="D71" s="151"/>
      <c r="E71" s="180"/>
      <c r="F71" s="148">
        <f t="shared" si="6"/>
        <v>0</v>
      </c>
      <c r="G71" s="190"/>
      <c r="H71" s="153">
        <f t="shared" si="7"/>
        <v>0</v>
      </c>
    </row>
    <row r="72" spans="1:8" ht="16.5" customHeight="1">
      <c r="A72" s="107">
        <v>932</v>
      </c>
      <c r="B72" s="49">
        <v>65</v>
      </c>
      <c r="C72" s="30" t="s">
        <v>78</v>
      </c>
      <c r="D72" s="151"/>
      <c r="E72" s="152"/>
      <c r="F72" s="148">
        <f t="shared" si="6"/>
        <v>0</v>
      </c>
      <c r="G72" s="152"/>
      <c r="H72" s="153">
        <f t="shared" si="7"/>
        <v>0</v>
      </c>
    </row>
    <row r="73" spans="1:8" s="119" customFormat="1" ht="16.5" customHeight="1">
      <c r="A73" s="118">
        <v>7907</v>
      </c>
      <c r="B73" s="61">
        <v>66</v>
      </c>
      <c r="C73" s="60" t="s">
        <v>119</v>
      </c>
      <c r="D73" s="151">
        <v>65783</v>
      </c>
      <c r="E73" s="152">
        <v>65383</v>
      </c>
      <c r="F73" s="151">
        <f t="shared" si="6"/>
        <v>400</v>
      </c>
      <c r="G73" s="152">
        <v>65383</v>
      </c>
      <c r="H73" s="153">
        <f t="shared" si="7"/>
        <v>0</v>
      </c>
    </row>
    <row r="74" spans="1:8" ht="16.5" customHeight="1" thickBot="1">
      <c r="A74" s="121">
        <v>1900</v>
      </c>
      <c r="B74" s="122">
        <v>67</v>
      </c>
      <c r="C74" s="123" t="s">
        <v>116</v>
      </c>
      <c r="D74" s="196"/>
      <c r="E74" s="196"/>
      <c r="F74" s="169">
        <f t="shared" si="6"/>
        <v>0</v>
      </c>
      <c r="G74" s="196"/>
      <c r="H74" s="171">
        <f t="shared" si="7"/>
        <v>0</v>
      </c>
    </row>
    <row r="75" spans="1:8" ht="94.5" customHeight="1" thickBot="1">
      <c r="A75" s="105"/>
      <c r="B75" s="57">
        <v>68</v>
      </c>
      <c r="C75" s="58" t="s">
        <v>145</v>
      </c>
      <c r="D75" s="198">
        <f>SUM(D65:D74)</f>
        <v>963548.28</v>
      </c>
      <c r="E75" s="198">
        <f>SUM(E65:E74)</f>
        <v>956348.88</v>
      </c>
      <c r="F75" s="198">
        <f>SUM(F65:F74)</f>
        <v>7199.400000000023</v>
      </c>
      <c r="G75" s="198">
        <f>SUM(G65:G74)</f>
        <v>956348.88</v>
      </c>
      <c r="H75" s="158">
        <f>SUM(H65:H74)</f>
        <v>0</v>
      </c>
    </row>
    <row r="76" spans="1:8" ht="99.75" customHeight="1" thickBot="1">
      <c r="A76" s="76"/>
      <c r="B76" s="57">
        <v>69</v>
      </c>
      <c r="C76" s="38" t="s">
        <v>146</v>
      </c>
      <c r="D76" s="157">
        <f>D64+D75</f>
        <v>1301489.17</v>
      </c>
      <c r="E76" s="157">
        <f>SUM(E64+E75)</f>
        <v>1294289.77</v>
      </c>
      <c r="F76" s="157">
        <f>SUM(F64+F75)</f>
        <v>7199.400000000023</v>
      </c>
      <c r="G76" s="157">
        <f>SUM(G64+G75)</f>
        <v>1294289.77</v>
      </c>
      <c r="H76" s="158">
        <f>SUM(H64+H75)</f>
        <v>0</v>
      </c>
    </row>
    <row r="77" spans="1:8" ht="16.5" customHeight="1" thickBot="1">
      <c r="A77" s="108" t="s">
        <v>79</v>
      </c>
      <c r="B77" s="90"/>
      <c r="C77" s="91"/>
      <c r="D77" s="201"/>
      <c r="E77" s="202">
        <f>""</f>
      </c>
      <c r="F77" s="202">
        <f>""</f>
      </c>
      <c r="G77" s="203"/>
      <c r="H77" s="204"/>
    </row>
    <row r="78" spans="1:8" s="29" customFormat="1" ht="18" customHeight="1">
      <c r="A78" s="100">
        <v>4933</v>
      </c>
      <c r="B78" s="59">
        <v>70</v>
      </c>
      <c r="C78" s="60" t="s">
        <v>80</v>
      </c>
      <c r="D78" s="152"/>
      <c r="E78" s="175"/>
      <c r="F78" s="148">
        <f>D78-E78</f>
        <v>0</v>
      </c>
      <c r="G78" s="180"/>
      <c r="H78" s="153">
        <f>G78-E78</f>
        <v>0</v>
      </c>
    </row>
    <row r="79" spans="1:8" s="53" customFormat="1" ht="18" customHeight="1">
      <c r="A79" s="103">
        <v>6998</v>
      </c>
      <c r="B79" s="59">
        <v>71</v>
      </c>
      <c r="C79" s="60" t="s">
        <v>81</v>
      </c>
      <c r="D79" s="151"/>
      <c r="E79" s="180"/>
      <c r="F79" s="148">
        <f>D79-E79</f>
        <v>0</v>
      </c>
      <c r="G79" s="180"/>
      <c r="H79" s="153">
        <f>G79-E79</f>
        <v>0</v>
      </c>
    </row>
    <row r="80" spans="1:8" s="53" customFormat="1" ht="18" customHeight="1">
      <c r="A80" s="109">
        <v>14939</v>
      </c>
      <c r="B80" s="61">
        <v>72</v>
      </c>
      <c r="C80" s="60" t="s">
        <v>82</v>
      </c>
      <c r="D80" s="151"/>
      <c r="E80" s="180"/>
      <c r="F80" s="148">
        <f>D80-E80</f>
        <v>0</v>
      </c>
      <c r="G80" s="180"/>
      <c r="H80" s="153">
        <f>G80-E80</f>
        <v>0</v>
      </c>
    </row>
    <row r="81" spans="1:8" s="29" customFormat="1" ht="18" customHeight="1">
      <c r="A81" s="140">
        <v>5936</v>
      </c>
      <c r="B81" s="133">
        <v>73</v>
      </c>
      <c r="C81" s="141" t="s">
        <v>133</v>
      </c>
      <c r="D81" s="163">
        <v>1010000</v>
      </c>
      <c r="E81" s="205">
        <v>1007076.25</v>
      </c>
      <c r="F81" s="163">
        <f>D81-E81</f>
        <v>2923.75</v>
      </c>
      <c r="G81" s="205">
        <v>1007076.25</v>
      </c>
      <c r="H81" s="194">
        <f>G81-E81</f>
        <v>0</v>
      </c>
    </row>
    <row r="82" spans="1:8" s="29" customFormat="1" ht="18" customHeight="1" thickBot="1">
      <c r="A82" s="104">
        <v>3930</v>
      </c>
      <c r="B82" s="31">
        <v>74</v>
      </c>
      <c r="C82" s="55" t="s">
        <v>120</v>
      </c>
      <c r="D82" s="154"/>
      <c r="E82" s="206"/>
      <c r="F82" s="148">
        <f>D82-E82</f>
        <v>0</v>
      </c>
      <c r="G82" s="206"/>
      <c r="H82" s="153">
        <f>G82-E82</f>
        <v>0</v>
      </c>
    </row>
    <row r="83" spans="1:8" s="29" customFormat="1" ht="35.25" customHeight="1" thickBot="1">
      <c r="A83" s="110"/>
      <c r="B83" s="50">
        <v>75</v>
      </c>
      <c r="C83" s="38" t="s">
        <v>140</v>
      </c>
      <c r="D83" s="157">
        <f>SUM(D78:D82)</f>
        <v>1010000</v>
      </c>
      <c r="E83" s="157">
        <f>SUM(E78:E82)</f>
        <v>1007076.25</v>
      </c>
      <c r="F83" s="157">
        <f>SUM(F78:F82)</f>
        <v>2923.75</v>
      </c>
      <c r="G83" s="157">
        <f>SUM(G78:G82)</f>
        <v>1007076.25</v>
      </c>
      <c r="H83" s="158">
        <f>SUM(H78:H82)</f>
        <v>0</v>
      </c>
    </row>
    <row r="84" spans="1:8" s="29" customFormat="1" ht="16.5" customHeight="1">
      <c r="A84" s="100">
        <v>7827</v>
      </c>
      <c r="B84" s="25">
        <v>76</v>
      </c>
      <c r="C84" s="43" t="s">
        <v>83</v>
      </c>
      <c r="D84" s="148"/>
      <c r="E84" s="175"/>
      <c r="F84" s="148">
        <f aca="true" t="shared" si="8" ref="F84:F95">D84-E84</f>
        <v>0</v>
      </c>
      <c r="G84" s="175"/>
      <c r="H84" s="150">
        <f aca="true" t="shared" si="9" ref="H84:H95">G84-E84</f>
        <v>0</v>
      </c>
    </row>
    <row r="85" spans="1:9" s="29" customFormat="1" ht="16.5" customHeight="1">
      <c r="A85" s="100">
        <v>828</v>
      </c>
      <c r="B85" s="25">
        <v>77</v>
      </c>
      <c r="C85" s="34" t="s">
        <v>84</v>
      </c>
      <c r="D85" s="148">
        <v>133332</v>
      </c>
      <c r="E85" s="175">
        <v>132574.68</v>
      </c>
      <c r="F85" s="148">
        <f t="shared" si="8"/>
        <v>757.320000000007</v>
      </c>
      <c r="G85" s="175">
        <v>132634.68</v>
      </c>
      <c r="H85" s="150">
        <f t="shared" si="9"/>
        <v>60</v>
      </c>
      <c r="I85" s="147"/>
    </row>
    <row r="86" spans="1:8" s="29" customFormat="1" ht="16.5" customHeight="1">
      <c r="A86" s="100">
        <v>1820</v>
      </c>
      <c r="B86" s="25">
        <v>78</v>
      </c>
      <c r="C86" s="34" t="s">
        <v>85</v>
      </c>
      <c r="D86" s="148"/>
      <c r="E86" s="175"/>
      <c r="F86" s="148">
        <f t="shared" si="8"/>
        <v>0</v>
      </c>
      <c r="G86" s="175"/>
      <c r="H86" s="150">
        <f t="shared" si="9"/>
        <v>0</v>
      </c>
    </row>
    <row r="87" spans="1:8" s="29" customFormat="1" ht="16.5" customHeight="1">
      <c r="A87" s="100">
        <v>6824</v>
      </c>
      <c r="B87" s="25">
        <v>79</v>
      </c>
      <c r="C87" s="34" t="s">
        <v>86</v>
      </c>
      <c r="D87" s="148"/>
      <c r="E87" s="175"/>
      <c r="F87" s="148">
        <f t="shared" si="8"/>
        <v>0</v>
      </c>
      <c r="G87" s="175"/>
      <c r="H87" s="150">
        <f t="shared" si="9"/>
        <v>0</v>
      </c>
    </row>
    <row r="88" spans="1:8" s="29" customFormat="1" ht="16.5" customHeight="1">
      <c r="A88" s="100">
        <v>836</v>
      </c>
      <c r="B88" s="25">
        <v>80</v>
      </c>
      <c r="C88" s="34" t="s">
        <v>87</v>
      </c>
      <c r="D88" s="148"/>
      <c r="E88" s="175"/>
      <c r="F88" s="148">
        <f t="shared" si="8"/>
        <v>0</v>
      </c>
      <c r="G88" s="175"/>
      <c r="H88" s="150">
        <f t="shared" si="9"/>
        <v>0</v>
      </c>
    </row>
    <row r="89" spans="1:8" ht="16.5" customHeight="1">
      <c r="A89" s="103">
        <v>5899</v>
      </c>
      <c r="B89" s="27">
        <v>81</v>
      </c>
      <c r="C89" s="30" t="s">
        <v>88</v>
      </c>
      <c r="D89" s="148"/>
      <c r="E89" s="175"/>
      <c r="F89" s="148">
        <f t="shared" si="8"/>
        <v>0</v>
      </c>
      <c r="G89" s="175"/>
      <c r="H89" s="150">
        <f t="shared" si="9"/>
        <v>0</v>
      </c>
    </row>
    <row r="90" spans="1:8" ht="16.5" customHeight="1">
      <c r="A90" s="100">
        <v>6891</v>
      </c>
      <c r="B90" s="25">
        <v>82</v>
      </c>
      <c r="C90" s="62" t="s">
        <v>89</v>
      </c>
      <c r="D90" s="148"/>
      <c r="E90" s="175"/>
      <c r="F90" s="148">
        <f t="shared" si="8"/>
        <v>0</v>
      </c>
      <c r="G90" s="175"/>
      <c r="H90" s="150">
        <f t="shared" si="9"/>
        <v>0</v>
      </c>
    </row>
    <row r="91" spans="1:8" ht="16.5" customHeight="1">
      <c r="A91" s="100">
        <v>7894</v>
      </c>
      <c r="B91" s="25">
        <v>83</v>
      </c>
      <c r="C91" s="62" t="s">
        <v>90</v>
      </c>
      <c r="D91" s="148"/>
      <c r="E91" s="175"/>
      <c r="F91" s="148">
        <f t="shared" si="8"/>
        <v>0</v>
      </c>
      <c r="G91" s="175"/>
      <c r="H91" s="150">
        <f t="shared" si="9"/>
        <v>0</v>
      </c>
    </row>
    <row r="92" spans="1:8" ht="16.5" customHeight="1">
      <c r="A92" s="99">
        <v>2049</v>
      </c>
      <c r="B92" s="25">
        <v>84</v>
      </c>
      <c r="C92" s="62" t="s">
        <v>91</v>
      </c>
      <c r="D92" s="148">
        <v>6579</v>
      </c>
      <c r="E92" s="175">
        <v>6579</v>
      </c>
      <c r="F92" s="148">
        <f t="shared" si="8"/>
        <v>0</v>
      </c>
      <c r="G92" s="175">
        <v>6579</v>
      </c>
      <c r="H92" s="150">
        <f t="shared" si="9"/>
        <v>0</v>
      </c>
    </row>
    <row r="93" spans="1:8" s="29" customFormat="1" ht="16.5" customHeight="1">
      <c r="A93" s="99">
        <v>3826</v>
      </c>
      <c r="B93" s="25">
        <v>85</v>
      </c>
      <c r="C93" s="63" t="s">
        <v>92</v>
      </c>
      <c r="D93" s="148"/>
      <c r="E93" s="175"/>
      <c r="F93" s="148">
        <f t="shared" si="8"/>
        <v>0</v>
      </c>
      <c r="G93" s="175"/>
      <c r="H93" s="150">
        <f t="shared" si="9"/>
        <v>0</v>
      </c>
    </row>
    <row r="94" spans="1:8" s="29" customFormat="1" ht="30" customHeight="1">
      <c r="A94" s="99">
        <v>8811</v>
      </c>
      <c r="B94" s="25">
        <v>86</v>
      </c>
      <c r="C94" s="63" t="s">
        <v>93</v>
      </c>
      <c r="D94" s="148"/>
      <c r="E94" s="175"/>
      <c r="F94" s="148">
        <f t="shared" si="8"/>
        <v>0</v>
      </c>
      <c r="G94" s="175"/>
      <c r="H94" s="150">
        <f t="shared" si="9"/>
        <v>0</v>
      </c>
    </row>
    <row r="95" spans="1:8" ht="19.5" customHeight="1" thickBot="1">
      <c r="A95" s="112">
        <v>1839</v>
      </c>
      <c r="B95" s="65">
        <v>87</v>
      </c>
      <c r="C95" s="66" t="s">
        <v>94</v>
      </c>
      <c r="D95" s="148"/>
      <c r="E95" s="207"/>
      <c r="F95" s="148">
        <f t="shared" si="8"/>
        <v>0</v>
      </c>
      <c r="G95" s="207"/>
      <c r="H95" s="150">
        <f t="shared" si="9"/>
        <v>0</v>
      </c>
    </row>
    <row r="96" spans="1:8" ht="20.25" customHeight="1" thickBot="1">
      <c r="A96" s="76"/>
      <c r="B96" s="50">
        <v>88</v>
      </c>
      <c r="C96" s="67" t="s">
        <v>136</v>
      </c>
      <c r="D96" s="157">
        <f>SUM(D84:D95)</f>
        <v>139911</v>
      </c>
      <c r="E96" s="157">
        <f>SUM(E84:E95)</f>
        <v>139153.68</v>
      </c>
      <c r="F96" s="157">
        <f>SUM(F84:F95)</f>
        <v>757.320000000007</v>
      </c>
      <c r="G96" s="157">
        <f>SUM(G84:G95)</f>
        <v>139213.68</v>
      </c>
      <c r="H96" s="158">
        <f>SUM(H84:H95)</f>
        <v>60</v>
      </c>
    </row>
    <row r="97" spans="1:8" s="29" customFormat="1" ht="16.5" customHeight="1">
      <c r="A97" s="100">
        <v>908</v>
      </c>
      <c r="B97" s="25">
        <v>89</v>
      </c>
      <c r="C97" s="68" t="s">
        <v>95</v>
      </c>
      <c r="D97" s="148"/>
      <c r="E97" s="175"/>
      <c r="F97" s="148">
        <f>D97-E97</f>
        <v>0</v>
      </c>
      <c r="G97" s="175"/>
      <c r="H97" s="150">
        <f>G97-E97</f>
        <v>0</v>
      </c>
    </row>
    <row r="98" spans="1:8" ht="16.5" customHeight="1">
      <c r="A98" s="104">
        <v>916</v>
      </c>
      <c r="B98" s="31">
        <v>90</v>
      </c>
      <c r="C98" s="69" t="s">
        <v>96</v>
      </c>
      <c r="D98" s="152"/>
      <c r="E98" s="180"/>
      <c r="F98" s="148">
        <f>D98-E98</f>
        <v>0</v>
      </c>
      <c r="G98" s="180"/>
      <c r="H98" s="153">
        <f>G98-E98</f>
        <v>0</v>
      </c>
    </row>
    <row r="99" spans="1:8" ht="25.5" customHeight="1">
      <c r="A99" s="111">
        <v>3914</v>
      </c>
      <c r="B99" s="27">
        <v>91</v>
      </c>
      <c r="C99" s="64" t="s">
        <v>97</v>
      </c>
      <c r="D99" s="152"/>
      <c r="E99" s="180"/>
      <c r="F99" s="148">
        <f>D99-E99</f>
        <v>0</v>
      </c>
      <c r="G99" s="180"/>
      <c r="H99" s="153">
        <f>G99-E99</f>
        <v>0</v>
      </c>
    </row>
    <row r="100" spans="1:8" ht="16.5" customHeight="1">
      <c r="A100" s="111">
        <v>5995</v>
      </c>
      <c r="B100" s="27">
        <v>92</v>
      </c>
      <c r="C100" s="64" t="s">
        <v>98</v>
      </c>
      <c r="D100" s="152"/>
      <c r="E100" s="180"/>
      <c r="F100" s="148">
        <f>D100-E100</f>
        <v>0</v>
      </c>
      <c r="G100" s="206"/>
      <c r="H100" s="153">
        <f>G100-E100</f>
        <v>0</v>
      </c>
    </row>
    <row r="101" spans="1:8" ht="21" customHeight="1" thickBot="1">
      <c r="A101" s="142">
        <v>7990</v>
      </c>
      <c r="B101" s="143">
        <v>93</v>
      </c>
      <c r="C101" s="144" t="s">
        <v>134</v>
      </c>
      <c r="D101" s="152"/>
      <c r="E101" s="206"/>
      <c r="F101" s="148">
        <f>D101-E101</f>
        <v>0</v>
      </c>
      <c r="G101" s="206"/>
      <c r="H101" s="153">
        <f>G101-E101</f>
        <v>0</v>
      </c>
    </row>
    <row r="102" spans="1:8" s="29" customFormat="1" ht="31.5" customHeight="1" thickBot="1">
      <c r="A102" s="105"/>
      <c r="B102" s="50">
        <v>94</v>
      </c>
      <c r="C102" s="67" t="s">
        <v>139</v>
      </c>
      <c r="D102" s="157">
        <f>SUM(D97:D101)</f>
        <v>0</v>
      </c>
      <c r="E102" s="157">
        <f>SUM(E97:E101)</f>
        <v>0</v>
      </c>
      <c r="F102" s="157">
        <f>SUM(F97:F101)</f>
        <v>0</v>
      </c>
      <c r="G102" s="157">
        <f>SUM(G97:G101)</f>
        <v>0</v>
      </c>
      <c r="H102" s="158">
        <f>SUM(H97:H101)</f>
        <v>0</v>
      </c>
    </row>
    <row r="103" spans="1:8" s="29" customFormat="1" ht="19.5" customHeight="1">
      <c r="A103" s="113">
        <v>3041</v>
      </c>
      <c r="B103" s="70">
        <v>95</v>
      </c>
      <c r="C103" s="68" t="s">
        <v>99</v>
      </c>
      <c r="D103" s="208">
        <v>70</v>
      </c>
      <c r="E103" s="209">
        <v>70</v>
      </c>
      <c r="F103" s="148">
        <f>D103-E103</f>
        <v>0</v>
      </c>
      <c r="G103" s="209">
        <v>70</v>
      </c>
      <c r="H103" s="210">
        <f>G103-E103</f>
        <v>0</v>
      </c>
    </row>
    <row r="104" spans="1:8" s="29" customFormat="1" ht="30" customHeight="1">
      <c r="A104" s="111">
        <v>2911</v>
      </c>
      <c r="B104" s="27">
        <v>96</v>
      </c>
      <c r="C104" s="64" t="s">
        <v>100</v>
      </c>
      <c r="D104" s="151"/>
      <c r="E104" s="190"/>
      <c r="F104" s="148">
        <f>D104-E104</f>
        <v>0</v>
      </c>
      <c r="G104" s="190"/>
      <c r="H104" s="153">
        <f>G104-E104</f>
        <v>0</v>
      </c>
    </row>
    <row r="105" spans="1:8" s="29" customFormat="1" ht="30.75" customHeight="1" thickBot="1">
      <c r="A105" s="114">
        <v>5901</v>
      </c>
      <c r="B105" s="71">
        <v>97</v>
      </c>
      <c r="C105" s="72" t="s">
        <v>101</v>
      </c>
      <c r="D105" s="211"/>
      <c r="E105" s="212"/>
      <c r="F105" s="211">
        <f>D105-E105</f>
        <v>0</v>
      </c>
      <c r="G105" s="212"/>
      <c r="H105" s="213">
        <f>G105-E105</f>
        <v>0</v>
      </c>
    </row>
    <row r="106" spans="1:8" s="29" customFormat="1" ht="28.5" customHeight="1" thickBot="1" thickTop="1">
      <c r="A106" s="73"/>
      <c r="B106" s="74">
        <v>98</v>
      </c>
      <c r="C106" s="75" t="s">
        <v>137</v>
      </c>
      <c r="D106" s="172">
        <f>SUM(D55+D96)</f>
        <v>6008641.76</v>
      </c>
      <c r="E106" s="172">
        <f>SUM(E55+E96)</f>
        <v>5998922.56</v>
      </c>
      <c r="F106" s="172">
        <f>SUM(F55+F96)</f>
        <v>9719.200000000055</v>
      </c>
      <c r="G106" s="172">
        <f>SUM(G55+G96)</f>
        <v>5998982.56</v>
      </c>
      <c r="H106" s="214">
        <f>SUM(H55+H96)</f>
        <v>60</v>
      </c>
    </row>
    <row r="107" spans="1:8" s="29" customFormat="1" ht="80.25" customHeight="1" thickBot="1">
      <c r="A107" s="76"/>
      <c r="B107" s="77">
        <v>99</v>
      </c>
      <c r="C107" s="78" t="s">
        <v>147</v>
      </c>
      <c r="D107" s="215">
        <f>SUM(D76+D102)</f>
        <v>1301489.17</v>
      </c>
      <c r="E107" s="215">
        <f>SUM(E76+E102)</f>
        <v>1294289.77</v>
      </c>
      <c r="F107" s="215">
        <f>SUM(F76+F102)</f>
        <v>7199.400000000023</v>
      </c>
      <c r="G107" s="215">
        <f>SUM(G76+G102)</f>
        <v>1294289.77</v>
      </c>
      <c r="H107" s="158">
        <f>SUM(H76+H102)</f>
        <v>0</v>
      </c>
    </row>
    <row r="108" spans="1:8" ht="57.75" customHeight="1" thickBot="1">
      <c r="A108" s="79"/>
      <c r="B108" s="80">
        <v>100</v>
      </c>
      <c r="C108" s="38" t="s">
        <v>148</v>
      </c>
      <c r="D108" s="215">
        <f>SUM(D103:D105)</f>
        <v>70</v>
      </c>
      <c r="E108" s="215">
        <f>SUM(E103:E105)</f>
        <v>70</v>
      </c>
      <c r="F108" s="215">
        <f>SUM(F103:F105)</f>
        <v>0</v>
      </c>
      <c r="G108" s="215">
        <f>SUM(G103:G105)</f>
        <v>70</v>
      </c>
      <c r="H108" s="158">
        <f>SUM(H103:H105)</f>
        <v>0</v>
      </c>
    </row>
    <row r="109" spans="1:8" ht="32.25" customHeight="1" thickBot="1">
      <c r="A109" s="79"/>
      <c r="B109" s="80">
        <v>101</v>
      </c>
      <c r="C109" s="38" t="s">
        <v>142</v>
      </c>
      <c r="D109" s="215">
        <f>D83</f>
        <v>1010000</v>
      </c>
      <c r="E109" s="215">
        <f>E83</f>
        <v>1007076.25</v>
      </c>
      <c r="F109" s="215">
        <f>F83</f>
        <v>2923.75</v>
      </c>
      <c r="G109" s="216">
        <f>G83</f>
        <v>1007076.25</v>
      </c>
      <c r="H109" s="158">
        <f>H83</f>
        <v>0</v>
      </c>
    </row>
    <row r="110" spans="1:8" ht="23.25" customHeight="1" thickBot="1">
      <c r="A110" s="81"/>
      <c r="B110" s="37">
        <v>102</v>
      </c>
      <c r="C110" s="82" t="s">
        <v>138</v>
      </c>
      <c r="D110" s="157">
        <f>SUM(D106:D109)</f>
        <v>8320200.93</v>
      </c>
      <c r="E110" s="157">
        <f>SUM(E106:E109)</f>
        <v>8300358.58</v>
      </c>
      <c r="F110" s="157">
        <f>SUM(F106:F109)</f>
        <v>19842.35000000008</v>
      </c>
      <c r="G110" s="156">
        <f>SUM(G106:G109)</f>
        <v>8300418.58</v>
      </c>
      <c r="H110" s="158">
        <f>SUM(H106:H109)</f>
        <v>60</v>
      </c>
    </row>
    <row r="111" ht="14.25">
      <c r="A111" s="83" t="s">
        <v>141</v>
      </c>
    </row>
    <row r="112" spans="4:8" ht="14.25">
      <c r="D112" s="84"/>
      <c r="E112" s="84"/>
      <c r="F112" s="84"/>
      <c r="G112" s="85"/>
      <c r="H112" s="86"/>
    </row>
    <row r="113" spans="3:8" ht="14.25">
      <c r="C113" s="87"/>
      <c r="D113" s="145"/>
      <c r="E113" s="146"/>
      <c r="F113" s="87"/>
      <c r="G113" s="88"/>
      <c r="H113" s="89"/>
    </row>
    <row r="114" spans="3:5" ht="14.25">
      <c r="C114" s="87"/>
      <c r="D114" s="145"/>
      <c r="E114" s="145"/>
    </row>
    <row r="115" spans="4:5" ht="14.25">
      <c r="D115" s="145"/>
      <c r="E115" s="145"/>
    </row>
    <row r="116" spans="3:5" ht="14.25">
      <c r="C116" s="87"/>
      <c r="D116" s="145"/>
      <c r="E116" s="145"/>
    </row>
    <row r="117" spans="4:5" ht="14.25">
      <c r="D117" s="145"/>
      <c r="E117" s="145"/>
    </row>
    <row r="118" ht="14.25">
      <c r="E118" s="145"/>
    </row>
    <row r="119" ht="14.25">
      <c r="E119" s="145"/>
    </row>
    <row r="120" ht="14.25">
      <c r="E120" s="145"/>
    </row>
    <row r="121" ht="14.25">
      <c r="E121" s="145"/>
    </row>
    <row r="122" ht="14.25">
      <c r="E122" s="145"/>
    </row>
  </sheetData>
  <printOptions horizontalCentered="1"/>
  <pageMargins left="0.7874015748031497" right="0" top="0" bottom="0.1968503937007874" header="0" footer="0.1968503937007874"/>
  <pageSetup horizontalDpi="600" verticalDpi="600" orientation="portrait" paperSize="9" scale="47" r:id="rId1"/>
  <headerFooter alignWithMargins="0">
    <oddHeader>&amp;R&amp;12Tabulka č. 9</oddHead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hallovaj</dc:creator>
  <cp:keywords/>
  <dc:description/>
  <cp:lastModifiedBy>zdenka.hankova</cp:lastModifiedBy>
  <cp:lastPrinted>2008-02-14T11:20:14Z</cp:lastPrinted>
  <dcterms:created xsi:type="dcterms:W3CDTF">2004-03-05T12:20:10Z</dcterms:created>
  <dcterms:modified xsi:type="dcterms:W3CDTF">2008-06-05T07:04:38Z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