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firstSheet="11" activeTab="12"/>
  </bookViews>
  <sheets>
    <sheet name="Tab.1 - bilance(2009)" sheetId="1" r:id="rId1"/>
    <sheet name="Tab.2-závaz.ukaz.2009" sheetId="2" r:id="rId2"/>
    <sheet name="Tab.3-mzdy" sheetId="3" r:id="rId3"/>
    <sheet name="Tab.4-VaV" sheetId="4" r:id="rId4"/>
    <sheet name="Tab.5-celkem" sheetId="5" r:id="rId5"/>
    <sheet name="Tab.6-Kraje+obce - 2009" sheetId="6" r:id="rId6"/>
    <sheet name="Tab.6a-Kraje-neinv 2009" sheetId="7" r:id="rId7"/>
    <sheet name="Tab.6b-Kraje-inv. 2009" sheetId="8" r:id="rId8"/>
    <sheet name="Tab.6e-Obce-neinv 2009" sheetId="9" r:id="rId9"/>
    <sheet name="Tab.6f-Obce-inv. 2009" sheetId="10" r:id="rId10"/>
    <sheet name="Tab.7 -ISPROFIN" sheetId="11" r:id="rId11"/>
    <sheet name="Tab.8 - RF" sheetId="12" r:id="rId12"/>
    <sheet name="Tab.9a - EU" sheetId="13" r:id="rId13"/>
    <sheet name="Tab.9b - EHP-Norsko" sheetId="14" r:id="rId14"/>
    <sheet name="Tab.10-příjmy " sheetId="15" r:id="rId15"/>
    <sheet name="Tab.13-účty ČNB" sheetId="16" r:id="rId16"/>
  </sheets>
  <externalReferences>
    <externalReference r:id="rId19"/>
    <externalReference r:id="rId20"/>
    <externalReference r:id="rId21"/>
  </externalReferences>
  <definedNames>
    <definedName name="min_obdobi" localSheetId="15">'Tab.13-účty ČNB'!$B$127</definedName>
    <definedName name="_xlnm.Print_Titles" localSheetId="0">'Tab.1 - bilance(2009)'!$1:$8</definedName>
    <definedName name="_xlnm.Print_Titles" localSheetId="15">'Tab.13-účty ČNB'!$2:$7</definedName>
    <definedName name="_xlnm.Print_Titles" localSheetId="1">'Tab.2-závaz.ukaz.2009'!$1:$8</definedName>
    <definedName name="_xlnm.Print_Titles" localSheetId="2">'Tab.3-mzdy'!$A:$A</definedName>
    <definedName name="obdobi" localSheetId="15">'Tab.13-účty ČNB'!$A$127</definedName>
    <definedName name="_xlnm.Print_Area" localSheetId="0">'Tab.1 - bilance(2009)'!$E:$K</definedName>
    <definedName name="_xlnm.Print_Area" localSheetId="3">'Tab.4-VaV'!$A$1:$O$123</definedName>
    <definedName name="_xlnm.Print_Area" localSheetId="4">'Tab.5-celkem'!$A$1:$D$69</definedName>
    <definedName name="_xlnm.Print_Area" localSheetId="6">'Tab.6a-Kraje-neinv 2009'!$A$1:$G$45</definedName>
    <definedName name="_xlnm.Print_Area" localSheetId="7">'Tab.6b-Kraje-inv. 2009'!$A$1:$H$51</definedName>
    <definedName name="_xlnm.Print_Area" localSheetId="8">'Tab.6e-Obce-neinv 2009'!$A$1:$G$50</definedName>
    <definedName name="_xlnm.Print_Area" localSheetId="9">'Tab.6f-Obce-inv. 2009'!$A$1:$H$44</definedName>
    <definedName name="_xlnm.Print_Area" localSheetId="5">'Tab.6-Kraje+obce - 2009'!$A$1:$G$41</definedName>
    <definedName name="_xlnm.Print_Area" localSheetId="10">'Tab.7 -ISPROFIN'!$A$1:$R$45</definedName>
    <definedName name="_xlnm.Print_Area" localSheetId="13">'Tab.9b - EHP-Norsko'!$A$1:$P$43</definedName>
  </definedNames>
  <calcPr fullCalcOnLoad="1"/>
</workbook>
</file>

<file path=xl/sharedStrings.xml><?xml version="1.0" encoding="utf-8"?>
<sst xmlns="http://schemas.openxmlformats.org/spreadsheetml/2006/main" count="1739" uniqueCount="1067">
  <si>
    <t>na povodňové škody</t>
  </si>
  <si>
    <t>Účelové investiční dotace krajům celkem</t>
  </si>
  <si>
    <t>Účelové neinvestiční půjčky (návratné finanční výpomoci) krajům celkem</t>
  </si>
  <si>
    <t>Účelové investiční půjčky (návratné finanční výpomoci) krajům celkem</t>
  </si>
  <si>
    <t>Účelové neinvestiční dotace obcím  a dobrovolným svazkům obcí celkem</t>
  </si>
  <si>
    <t>Účelové investiční dotace obcím celkem</t>
  </si>
  <si>
    <t>Účelové neinvestiční půjčky (návratné finanční výpomoci) obcím celkem</t>
  </si>
  <si>
    <t>Účelové investiční půjčky (návratné finanční výpomoci) obcím celkem</t>
  </si>
  <si>
    <t xml:space="preserve">Hanková Zdena </t>
  </si>
  <si>
    <t xml:space="preserve">                                      Kontroloval: Ing. Konečná Marta</t>
  </si>
  <si>
    <t xml:space="preserve">Telefon:      </t>
  </si>
  <si>
    <t xml:space="preserve">                                      Telefon:       257085236</t>
  </si>
  <si>
    <t>Kapitola:</t>
  </si>
  <si>
    <t>334 Ministerstvo kultury</t>
  </si>
  <si>
    <t>Tabulka č. 6a</t>
  </si>
  <si>
    <t xml:space="preserve">    List 1</t>
  </si>
  <si>
    <t xml:space="preserve"> Účelové neinvestiční transfery krajům</t>
  </si>
  <si>
    <t>Příjemce</t>
  </si>
  <si>
    <t>Č. usnesení vlády</t>
  </si>
  <si>
    <t>a titul</t>
  </si>
  <si>
    <t>Účel použití</t>
  </si>
  <si>
    <t>Program stát.podp.profes.divadel a stálých profes.symf.orch. a pěv.sborů</t>
  </si>
  <si>
    <t>Kulturní aktivity</t>
  </si>
  <si>
    <t>Veřejné informační služby knihoven</t>
  </si>
  <si>
    <t xml:space="preserve">Program záchrany architektonického dědictví </t>
  </si>
  <si>
    <t>Havárie střech památek</t>
  </si>
  <si>
    <t>Restaurování movitých kulturních památek</t>
  </si>
  <si>
    <t>Regen. měst. pam. rezervací a měst. pam. zón</t>
  </si>
  <si>
    <t>Podpora pro památky UNESCO</t>
  </si>
  <si>
    <t>Podpora obn.kult.pam.prostř.obcí s rozš.působ.</t>
  </si>
  <si>
    <t>Integ. syst. ochrany movitého kulturního dědictví</t>
  </si>
  <si>
    <t>Výdaje na výzkum a vývoj</t>
  </si>
  <si>
    <t xml:space="preserve">  334 Ministerstvo kultury</t>
  </si>
  <si>
    <t>Tabulka č. 6b</t>
  </si>
  <si>
    <t xml:space="preserve">                     Účelové investiční transfery krajům</t>
  </si>
  <si>
    <t>Podpora reprodukce maj. stát. region. zařízení</t>
  </si>
  <si>
    <t>Program mobility pro všechny</t>
  </si>
  <si>
    <t>Tabulka č. 6e</t>
  </si>
  <si>
    <t xml:space="preserve">                     Účelové neinvestiční transfery obcím</t>
  </si>
  <si>
    <t>Péče o vesn. pam. rezerv. a zóny a krajin. pam. zóny</t>
  </si>
  <si>
    <t>Podpora kult. aktivit národ. menšin</t>
  </si>
  <si>
    <t xml:space="preserve">Podpora projektů integr. přísl. romské komunity </t>
  </si>
  <si>
    <t>Národní podpora využití kult. dědictví a techn. pomoc</t>
  </si>
  <si>
    <t>Tabulka č. 6f</t>
  </si>
  <si>
    <t xml:space="preserve">                     Účelové investiční transfery obcím</t>
  </si>
  <si>
    <t xml:space="preserve">      Tabulka č. 7</t>
  </si>
  <si>
    <t xml:space="preserve">Výdaje účelově určené na financování programů reprodukce majetku vedených v ISPROFIN </t>
  </si>
  <si>
    <t xml:space="preserve">       List</t>
  </si>
  <si>
    <t xml:space="preserve">  (v tis.Kč)</t>
  </si>
  <si>
    <t xml:space="preserve">Evidenční </t>
  </si>
  <si>
    <t xml:space="preserve">           Kapitálové výdaje celkem</t>
  </si>
  <si>
    <t xml:space="preserve">Běžné výdaje účelově určené na financování programů reprodukce majetku </t>
  </si>
  <si>
    <t>Výdaje účelově určené na financování programů reprodukce majetku celkem</t>
  </si>
  <si>
    <t>číslo</t>
  </si>
  <si>
    <t>Název  programu</t>
  </si>
  <si>
    <t>koef.</t>
  </si>
  <si>
    <t>rozpočet</t>
  </si>
  <si>
    <t>skutečnost</t>
  </si>
  <si>
    <t>programu</t>
  </si>
  <si>
    <t>Podpora péče o národní kulturní poklad</t>
  </si>
  <si>
    <t>Rozvoj a obnova mat.tech.základny systému řízení MK</t>
  </si>
  <si>
    <t>Rozvoj a obnova mat.tech.základny státních kulturních zařízení</t>
  </si>
  <si>
    <t>Podpora rozvoje a obnovy mat.tech.základny regionálních kult.zař.</t>
  </si>
  <si>
    <t>Podpora obnovy kulturních památek a ochrany kulturního dědictví</t>
  </si>
  <si>
    <t>Podpora rozvoje a obnovy mat.tech.základny církví a náb.organizací</t>
  </si>
  <si>
    <t xml:space="preserve">  </t>
  </si>
  <si>
    <t>Celkem za všechny  programy</t>
  </si>
  <si>
    <t>Skutečnost - čerpání SR,  fondů EU, EHP Norsko, NNV, RF</t>
  </si>
  <si>
    <t>Vypracoval : Ing. Z.Kořen 257085225</t>
  </si>
  <si>
    <t>Kontroloval: Ing. M.Konečná 257085236</t>
  </si>
  <si>
    <t>Datum: 16.2.2010</t>
  </si>
  <si>
    <r>
      <t xml:space="preserve">Období: </t>
    </r>
    <r>
      <rPr>
        <b/>
        <sz val="14"/>
        <rFont val="Arial CE"/>
        <family val="2"/>
      </rPr>
      <t>2009</t>
    </r>
  </si>
  <si>
    <r>
      <t xml:space="preserve">Kapitola: </t>
    </r>
    <r>
      <rPr>
        <b/>
        <sz val="14"/>
        <rFont val="Arial CE"/>
        <family val="2"/>
      </rPr>
      <t>Ministerstvo kultury  334</t>
    </r>
  </si>
  <si>
    <t>Tabulka č. 8</t>
  </si>
  <si>
    <t>Přehled o prostředcích rezervních fondů organizačních složek státu za kapitolu celkem</t>
  </si>
  <si>
    <t>v roce 2009</t>
  </si>
  <si>
    <t>Kapitola: 334 - Ministerstvo kultury</t>
  </si>
  <si>
    <t>Stav ke dni a změny stavu</t>
  </si>
  <si>
    <t xml:space="preserve">Rezervní </t>
  </si>
  <si>
    <t>Členění podle § 48 odst. 3 zákona č. 218/2000 Sb., ve znění pozdějších předpisů</t>
  </si>
  <si>
    <t>fond</t>
  </si>
  <si>
    <t>Ostatní</t>
  </si>
  <si>
    <t>(součet 
 sl. 2 až 6)</t>
  </si>
  <si>
    <t xml:space="preserve">písm. a) </t>
  </si>
  <si>
    <t xml:space="preserve">písm. b) </t>
  </si>
  <si>
    <t xml:space="preserve">písm. c) </t>
  </si>
  <si>
    <t xml:space="preserve">písm. d) </t>
  </si>
  <si>
    <t>písm e)</t>
  </si>
  <si>
    <t>Stav RF k 1.1. hodnoceného roku (+)</t>
  </si>
  <si>
    <t>Příjmy RF v hodnoceném roce (+)</t>
  </si>
  <si>
    <t>Zapojeno do příjmů kapitoly v hodnoceném roce (-)</t>
  </si>
  <si>
    <t>Použito v hodnoceném roce</t>
  </si>
  <si>
    <t>Jiné čerpání RF v hodnoceném roce (-)</t>
  </si>
  <si>
    <t>Stav RF k 31. 12. hodnoceného roku (+-)</t>
  </si>
  <si>
    <t>Sestavil: Ing.M.Mareš - 257 085 319</t>
  </si>
  <si>
    <t>Kontroloval: Ing.M.Konečná - 257 085 236</t>
  </si>
  <si>
    <t>Datum: 9.2.2010</t>
  </si>
  <si>
    <t>Poznámky k vyplnění tabulky:</t>
  </si>
  <si>
    <t>§ 48 odst. 3 zákona č. 218/2000 Sb.: Organizační složka státu člení prostředky v rezervním fondu podle původu, a to na</t>
  </si>
  <si>
    <t xml:space="preserve">a) prostředky poskytnuté ze zahraničí a peněžní dary, </t>
  </si>
  <si>
    <t>b) odvody neoprávněně použitých nebo zadržených peněžních prostředků podle § 44 odst. 2 písm. a) a b) a penále za prodlení s nimi,</t>
  </si>
  <si>
    <t>c) příjmy z prodeje majetku, který pro Českou republiku nabyla organizační složka státu darem nebo děděním,</t>
  </si>
  <si>
    <t>d) příjmy z prodeje majetku, se kterým bylo pověřeno hospodařit Ministerstvo obrany</t>
  </si>
  <si>
    <t>e) prostředky převedené do roku 2007 dle § 47 zákona č. 218/2000 Sb., ve znění platném do konce února 2008</t>
  </si>
  <si>
    <t>Řádek "Jiné čerpání RF v hodnoceném roce" - např. převody do kapitoly VPS z rozhodnutí vlády.</t>
  </si>
  <si>
    <t xml:space="preserve">Tabulka č. 9a </t>
  </si>
  <si>
    <t xml:space="preserve">Výdaje kapitoly na financování společných programů EU a ČR ze státního rozpočtu </t>
  </si>
  <si>
    <t>(bez společné zemědělské politiky)</t>
  </si>
  <si>
    <t>tis. Kč</t>
  </si>
  <si>
    <t>Název programu (nástroj slovy)</t>
  </si>
  <si>
    <t>Státní rozpočet</t>
  </si>
  <si>
    <t>Skutečnost k 31.12.2009</t>
  </si>
  <si>
    <t>z toho bez použití                                        mimorozpočtových zdrojů</t>
  </si>
  <si>
    <t>% plnění</t>
  </si>
  <si>
    <t xml:space="preserve">spolufinan-cování ČR ze SR </t>
  </si>
  <si>
    <t>kryto příjmem z rozpočtu EU</t>
  </si>
  <si>
    <t>13=7:4</t>
  </si>
  <si>
    <t>14=8:5</t>
  </si>
  <si>
    <t>15=9:6</t>
  </si>
  <si>
    <t>programové období 2004-2006</t>
  </si>
  <si>
    <t>programové období 2007-2013</t>
  </si>
  <si>
    <t>programy mimo ISPROFIN</t>
  </si>
  <si>
    <t>23411G</t>
  </si>
  <si>
    <t>ESF LZZ</t>
  </si>
  <si>
    <t>komunitární programy</t>
  </si>
  <si>
    <t>programové období 2014-20yy</t>
  </si>
  <si>
    <t xml:space="preserve">    Ú h r n e m</t>
  </si>
  <si>
    <t>z toho:</t>
  </si>
  <si>
    <t>Operační programy/FS progr.obd.2004-2006</t>
  </si>
  <si>
    <t>Operační programy progr.obd. 2007-2013</t>
  </si>
  <si>
    <t>programy progr.obd.2014-20yy</t>
  </si>
  <si>
    <t>Transition Facility celkem</t>
  </si>
  <si>
    <t>Komunitární programy celkem</t>
  </si>
  <si>
    <t xml:space="preserve">Ostatní celkem  </t>
  </si>
  <si>
    <t>Tabulka č. 9a pokračování</t>
  </si>
  <si>
    <t>Rezervní fond</t>
  </si>
  <si>
    <t>zůstatek k 1.1.20xx</t>
  </si>
  <si>
    <t>použito v roce 2009</t>
  </si>
  <si>
    <t>jiná změna stavu (+-)*</t>
  </si>
  <si>
    <t>zůstatek k 31.12.2009</t>
  </si>
  <si>
    <t>10=1-4+-7</t>
  </si>
  <si>
    <t>11=2-5+-8</t>
  </si>
  <si>
    <t>12=3-6+-9</t>
  </si>
  <si>
    <t>programy progr.obd. 2014-20yy</t>
  </si>
  <si>
    <t>Ostatní celkem</t>
  </si>
  <si>
    <t>* převod prostředků do VPS dle usnesení vlády č. 122/2009</t>
  </si>
  <si>
    <t>Nároky*</t>
  </si>
  <si>
    <t>nár. na 2010</t>
  </si>
  <si>
    <t>MK</t>
  </si>
  <si>
    <t>EU</t>
  </si>
  <si>
    <t>* podle § 47 zákona č. 218/2000 Sb., ve znění pozdějších předpisů, a přílohy č. 9 vyhlášky č. 16/2001 Sb., ve znění pozdějších předpisů</t>
  </si>
  <si>
    <t>Sestavil: Bc. I. Léblová</t>
  </si>
  <si>
    <t>Kontroloval: ing. M. Konečná</t>
  </si>
  <si>
    <t>(jméno, telefon, podpis) tel. 257085363</t>
  </si>
  <si>
    <t>(jméno, telefon, podpis) tel. 257085236</t>
  </si>
  <si>
    <r>
      <t xml:space="preserve">Období:   </t>
    </r>
    <r>
      <rPr>
        <b/>
        <sz val="12"/>
        <rFont val="Times New Roman"/>
        <family val="1"/>
      </rPr>
      <t>2009</t>
    </r>
  </si>
  <si>
    <r>
      <t xml:space="preserve">Kapitola: </t>
    </r>
    <r>
      <rPr>
        <b/>
        <sz val="12"/>
        <rFont val="Times New Roman"/>
        <family val="1"/>
      </rPr>
      <t>Ministerstvo kultury</t>
    </r>
  </si>
  <si>
    <t>Tabulka č. 9b</t>
  </si>
  <si>
    <t>Výdaje kapitoly na financování společných programů v rámci finančních mechanismů a prostředků ČR ze státního rozpočtu</t>
  </si>
  <si>
    <t>Finanční mechanizmus (název)</t>
  </si>
  <si>
    <t>kryto příjmem z rozpočtu FM</t>
  </si>
  <si>
    <t>EHP/Norsko (bez ISPROFIN)</t>
  </si>
  <si>
    <t>234114</t>
  </si>
  <si>
    <t xml:space="preserve"> C e l k e m</t>
  </si>
  <si>
    <t>Tabulka č. 9b pokračování</t>
  </si>
  <si>
    <t>zůstatek k 1.1.2009</t>
  </si>
  <si>
    <t>* převedeno do VPS podle usnesení vlády č. 122/2009</t>
  </si>
  <si>
    <t>Kontroloval: Ing. M. Konečná</t>
  </si>
  <si>
    <t>Telefon: 257085363</t>
  </si>
  <si>
    <t>Telefon: 257085236</t>
  </si>
  <si>
    <r>
      <t xml:space="preserve">Období:   </t>
    </r>
    <r>
      <rPr>
        <b/>
        <sz val="10"/>
        <rFont val="Times New Roman"/>
        <family val="1"/>
      </rPr>
      <t>2009</t>
    </r>
  </si>
  <si>
    <r>
      <t xml:space="preserve">Kapitola: </t>
    </r>
    <r>
      <rPr>
        <b/>
        <sz val="10"/>
        <rFont val="Times New Roman CE"/>
        <family val="0"/>
      </rPr>
      <t>Ministerstvo kultury</t>
    </r>
  </si>
  <si>
    <t>Tabulka č. 10</t>
  </si>
  <si>
    <t xml:space="preserve">Příjmy do rozpočtu kapitoly z rozpočtu EU na financování společných programů EU a ČR  v roce 2009 </t>
  </si>
  <si>
    <t xml:space="preserve">z toho </t>
  </si>
  <si>
    <t>mimorozpočtové zdroje</t>
  </si>
  <si>
    <t>příjem prostředků podle § 25 odst. 1 písm. c) zákona č. 218/2000 Sb., ve znění pozdějších předpisů</t>
  </si>
  <si>
    <t>6=(3-5):2</t>
  </si>
  <si>
    <t>Příjmy do rozpočtu kapitoly z rozpočtu EU na Společnou zemědělskou politiku</t>
  </si>
  <si>
    <t>název (nástroj slovy)</t>
  </si>
  <si>
    <t>přímé platby</t>
  </si>
  <si>
    <t>Horizontální plán rozvoje venkova</t>
  </si>
  <si>
    <t xml:space="preserve">Celkem </t>
  </si>
  <si>
    <t>Program rozvoje venkova</t>
  </si>
  <si>
    <t>Společná organizace trhu</t>
  </si>
  <si>
    <t xml:space="preserve">   Ú h r n em </t>
  </si>
  <si>
    <t>Příjmy do rozpočtu kapitoly z finančních mechanismů</t>
  </si>
  <si>
    <t>Finanční mechnismy (název)</t>
  </si>
  <si>
    <t>Ú h r n e m</t>
  </si>
  <si>
    <r>
      <t xml:space="preserve">Kapitola: </t>
    </r>
    <r>
      <rPr>
        <b/>
        <sz val="12"/>
        <rFont val="Times New Roman CE"/>
        <family val="0"/>
      </rPr>
      <t>Ministerstvo kultury</t>
    </r>
  </si>
  <si>
    <t>Tabulka č. 13</t>
  </si>
  <si>
    <t>BAN 455</t>
  </si>
  <si>
    <t>11/112</t>
  </si>
  <si>
    <t>Limity a zůstatky na účtech v ČNB</t>
  </si>
  <si>
    <t>334 - Ministerstvo kultury</t>
  </si>
  <si>
    <t xml:space="preserve">       (v tis. Kč na dvě des.místa)</t>
  </si>
  <si>
    <t>Předčíslí   bankovního účtu</t>
  </si>
  <si>
    <t>UKAZATEL</t>
  </si>
  <si>
    <t xml:space="preserve">Limity na účtech v ČNB </t>
  </si>
  <si>
    <t>Zůstatky na účtech v ČNB            přijato/čerpáno</t>
  </si>
  <si>
    <t>Nečerpaný limit                            sl. 0 mínus sl.1</t>
  </si>
  <si>
    <t xml:space="preserve">Skutečnost z finančního výkazu                </t>
  </si>
  <si>
    <t>Rozdíl                                                                                   sl.3 mínus sl. 1</t>
  </si>
  <si>
    <t>V 35 - 12</t>
  </si>
  <si>
    <t>019</t>
  </si>
  <si>
    <t>Příjmový účet OSS</t>
  </si>
  <si>
    <t>772</t>
  </si>
  <si>
    <t>Příjmy ze splátek od klientů z úvěrových pohledávek poskytnutých ČKA</t>
  </si>
  <si>
    <t>115</t>
  </si>
  <si>
    <t>Odvody PO</t>
  </si>
  <si>
    <t>2735</t>
  </si>
  <si>
    <t>Pokuty - omezení plateb v hotovosti, z.č. 254/04 Sb.</t>
  </si>
  <si>
    <t>3631</t>
  </si>
  <si>
    <t>Pokuty dle zákona č. 42/1994 Sb., penzijní připojištění</t>
  </si>
  <si>
    <t>3703</t>
  </si>
  <si>
    <t>Poplatky soudní</t>
  </si>
  <si>
    <t>3746</t>
  </si>
  <si>
    <t>Pokuty v blokovém řízení</t>
  </si>
  <si>
    <t>3754</t>
  </si>
  <si>
    <t>Pokuty v řízení správním</t>
  </si>
  <si>
    <t>3762</t>
  </si>
  <si>
    <t>Pokuty v řízení soudním</t>
  </si>
  <si>
    <t>3770</t>
  </si>
  <si>
    <t>Poplatky dle z.č. 164/2001 Sb., o přír.léč.zdrojích</t>
  </si>
  <si>
    <t>3789</t>
  </si>
  <si>
    <t>Neoprávněný majetkový prospěch</t>
  </si>
  <si>
    <t>3797</t>
  </si>
  <si>
    <t>Pokuty dle zákona č. 435/2004 Sb., o zaměstnanosti</t>
  </si>
  <si>
    <t>4722</t>
  </si>
  <si>
    <t>Porušení rozpočtové kázně - státní rozpočet</t>
  </si>
  <si>
    <t>5725</t>
  </si>
  <si>
    <t>Odvody a penále za porušení rozp.kázně - podpora</t>
  </si>
  <si>
    <t>7018</t>
  </si>
  <si>
    <t>Příjmy OSS ze zdrojů ES - SAPARD  a SF</t>
  </si>
  <si>
    <t>3017</t>
  </si>
  <si>
    <t>Vratky důchodů z minulých let</t>
  </si>
  <si>
    <t>5012</t>
  </si>
  <si>
    <t>Inkaso z hypotečního úvěrování bytové výstavby</t>
  </si>
  <si>
    <t>11017</t>
  </si>
  <si>
    <t>Příjmy z pojistného na nemocenské pojištění od OSVČ</t>
  </si>
  <si>
    <t>22015</t>
  </si>
  <si>
    <t>Příjmy z dobrovolného pojistného na důchodové pojištění</t>
  </si>
  <si>
    <t>Nedaňové příjmy celkem                                                                                       ř. 1 až 19</t>
  </si>
  <si>
    <t>3113</t>
  </si>
  <si>
    <t xml:space="preserve">Kapitálové příjmy </t>
  </si>
  <si>
    <t>2110</t>
  </si>
  <si>
    <t>Běžné přijaté dotace</t>
  </si>
  <si>
    <t>4714</t>
  </si>
  <si>
    <t>Doplňkové zdroje na financování programů reprodukce majetku (mimorozpočtové)</t>
  </si>
  <si>
    <t>4116</t>
  </si>
  <si>
    <t>Příjmy OSS ze zdrojů ES a Národního fondu</t>
  </si>
  <si>
    <t>1118</t>
  </si>
  <si>
    <t>Kapitálové přijaté dotace</t>
  </si>
  <si>
    <t>Přijaté dotace celkem                                                                                                        ř. 22 až 25</t>
  </si>
  <si>
    <t xml:space="preserve">Pojistné na nemocenské pojištění a příspěvek na státní politiku zaměstnanosti  </t>
  </si>
  <si>
    <t>Pojistné na důchodové pojištění</t>
  </si>
  <si>
    <t>21012</t>
  </si>
  <si>
    <t>Výběr pojistného zaměstnavatelů</t>
  </si>
  <si>
    <t>2786</t>
  </si>
  <si>
    <t>Správní poplatky - loterie a sázkové hry</t>
  </si>
  <si>
    <t>3711</t>
  </si>
  <si>
    <t>Správní poplatky</t>
  </si>
  <si>
    <t>7712</t>
  </si>
  <si>
    <t>Odvody jako forma plnění zaměstnávání občanů ZPS</t>
  </si>
  <si>
    <t>Daňové příjmy celkem                                                                                                        ř. 27 až 32</t>
  </si>
  <si>
    <t>Úhrn příjmů                          (V 35-12)                                                                  ř. 20,21,26 a 33</t>
  </si>
  <si>
    <t xml:space="preserve">Platy, ostatní platby a pojistné </t>
  </si>
  <si>
    <t>Náhrady mezd v době nemoci</t>
  </si>
  <si>
    <t>Neinvestiční výdaje OSS  na financování programů evidovaných v ISPROFIN</t>
  </si>
  <si>
    <t>000</t>
  </si>
  <si>
    <t>38</t>
  </si>
  <si>
    <t>Výdajový neinvestiční účet OSS vč. důchodů, bez platů,
ostatních plateb, pojistného a výdajů na financování programů</t>
  </si>
  <si>
    <t>39</t>
  </si>
  <si>
    <t>Výdajový neinvestiční účet OSS bez důchodů                                            ř. 38 mínus 40</t>
  </si>
  <si>
    <t>2022</t>
  </si>
  <si>
    <t>40</t>
  </si>
  <si>
    <t>Důchody +  (MPSV ú. 127001/0710)</t>
  </si>
  <si>
    <t>027</t>
  </si>
  <si>
    <t>41</t>
  </si>
  <si>
    <t xml:space="preserve">Dávky nemocenského pojištění </t>
  </si>
  <si>
    <t>86</t>
  </si>
  <si>
    <t>42</t>
  </si>
  <si>
    <t>Dávky státní sociální podpory</t>
  </si>
  <si>
    <t>3025</t>
  </si>
  <si>
    <t>43</t>
  </si>
  <si>
    <t>Ostatní dávky</t>
  </si>
  <si>
    <t>44</t>
  </si>
  <si>
    <t>Ostatní dávky celkem                                                                                    ř. 41  až 43</t>
  </si>
  <si>
    <t>35</t>
  </si>
  <si>
    <t>45</t>
  </si>
  <si>
    <t>Prostředky na aktivní politiku zaměstnanosti</t>
  </si>
  <si>
    <t>51</t>
  </si>
  <si>
    <t>46</t>
  </si>
  <si>
    <t>Prostředky na podpory v nezaměstnanosti</t>
  </si>
  <si>
    <t>6023</t>
  </si>
  <si>
    <t>47</t>
  </si>
  <si>
    <t>Prostředky na insolventnost</t>
  </si>
  <si>
    <t>Prostředky na státní politiku zaměstnanosti celkem                                              ř. 45 až 47</t>
  </si>
  <si>
    <t>Neinvestiční výdaje organizačních složek státu celkem               ř. 35, 36,37,39,40,44 a 48</t>
  </si>
  <si>
    <t>5821</t>
  </si>
  <si>
    <t>Neinvestiční dotace VŠ, ostatní neinv. dotace a příspěvky na úrovni správců kapitol</t>
  </si>
  <si>
    <t>Dotace občanským sdružením na činnost</t>
  </si>
  <si>
    <t>8029</t>
  </si>
  <si>
    <t>52</t>
  </si>
  <si>
    <t>Nárokový příspěvek zaměstnavatelům občanů se ZPS</t>
  </si>
  <si>
    <t>Neinvestiční přímé transfery krajům a obcím</t>
  </si>
  <si>
    <t>Účelové neinvestiční  transfery krajům a obcím</t>
  </si>
  <si>
    <t>Účelové neinvestiční  půjčky krajům a obcím</t>
  </si>
  <si>
    <t>Transfery obcím na příspěvek na péči podle zákona o sociálních službách</t>
  </si>
  <si>
    <t>Transfery obcím na dávky pomoci v hmotné nouzi a na dávky zdravotně postiženým</t>
  </si>
  <si>
    <t>Příspěvky na provoz PO</t>
  </si>
  <si>
    <t>Dotace na neinv.nákl.PO souv.s financ.programů evid. v ISPROFIN</t>
  </si>
  <si>
    <t>Neinvestiční výdaje na národní spolufinancování programů spolufinancovaných z rozpočtu EU</t>
  </si>
  <si>
    <t>Neinvestiční výdaje na předfinancování programů spolufinancovaných z rozpočtu EU ze SR (v případě plateb v rámci technické pomoci včetně národního spolufinancování)</t>
  </si>
  <si>
    <t>Neinvestiční výdaje OSS na financování programu SAPARD</t>
  </si>
  <si>
    <t>Neinvestiční dotace státním fondům</t>
  </si>
  <si>
    <t>Neinvestiční dotace na Operační program pro zemědělství</t>
  </si>
  <si>
    <t>Neinvestič.výd. OSS,VŠ,obč.sdr.,pod.org.,kraj.a obcím,PO, neinv.přev.NF a neinv.výdaje OSS na fin.progr. SAPARD, neinv.dotace SZIF a na Operační program pro zemědělství celkem                                                                           ř. 49</t>
  </si>
  <si>
    <t>Individuálně posuzované  výdaje OSS evidované v ISPROFIN</t>
  </si>
  <si>
    <t>Individuální dotace a návr.fin.výpomoci poskytované PO evidované v ISPROFIN</t>
  </si>
  <si>
    <t>Dotace na financování programu Výstavba dálnice D8</t>
  </si>
  <si>
    <t>Dotace na financování programu Výstavba rychlostní komunikace R35</t>
  </si>
  <si>
    <t>Dotace na financování programu Výstavba dálnice D11</t>
  </si>
  <si>
    <t>Dotace na financování programu Protipovodňová opatření - OSS</t>
  </si>
  <si>
    <t>Dotace na financování programů obnovy státního majetku po povodních - OSS</t>
  </si>
  <si>
    <t>Dotace na financování programů obnovy státního majetku po povodních - PO</t>
  </si>
  <si>
    <t>Individuálně posuzované výdaje OSS evid. v ISPROFIN, individuální dotace a návr.fin.výp. PO na financování programů evidovaných v ISPROFIN                                           ř. 66 až 73</t>
  </si>
  <si>
    <t xml:space="preserve">Systémově určené výdaje OSS evidované v ISPROFIN </t>
  </si>
  <si>
    <t>Systémové dotace a návr.fin.výpomoci poskytované  PO evidované v ISPROFIN</t>
  </si>
  <si>
    <t>Investiční transfery PO neevidované v ISPROFIN</t>
  </si>
  <si>
    <t>Investiční výdaje organizačních složek státu neevidované v ISPROFIN</t>
  </si>
  <si>
    <t>Invest.transfery a půjčky obyvatelstvu, neziskovým a podobným organizacím, VŠ, státním fondům a obcím neevidované v ISPROFIN</t>
  </si>
  <si>
    <t>Investiční výdaje na národní spolufinancování programů spolufinancovaných z rozpočtu EU</t>
  </si>
  <si>
    <t>Investiční výdaje na předfinancování programů spolufinancovaných z rozpočtu EU ze SR (v případě plateb                 v rámci technické pomoci včetně národního spolufinancování)</t>
  </si>
  <si>
    <t>Investiční výdaje OSS na financování programu SAPARD neevidované v ISPROFIN</t>
  </si>
  <si>
    <t>Investiční transfery státním fondům</t>
  </si>
  <si>
    <t>Investiční dotace na Operační program pro zemědělství</t>
  </si>
  <si>
    <t>Systémově určené výdaje OSS evid.v ISPROFIN, systémové dotace a návr.fin.výp.  PO na financování programů evidovaných v ISPROFIN, inv.transf. PO a inv.výdaje OSS neevid. V ISPROFIN, inv.transfery a půjčky obyvatelstvu, nezisk. a pod.org., VŠ, státním fond</t>
  </si>
  <si>
    <t xml:space="preserve">Individuálně posuzované a systémově určené  výdaje OSS evid.v ISPROFIN, individuální a systémové dotace a návr.fin.výpomoci  PO  na financování programů evidované v ISPROFIN, inv.transf. PO a inv.výd. OSS neevid. v ISPROFIN, inv.transfery a půjčky obyv., </t>
  </si>
  <si>
    <t>V 34 - 12</t>
  </si>
  <si>
    <t>Poskytnutí záloh ČMZRB na výdaje podle § 16 odst. 2 zákona č. 218/2000 Sb. na úr.sp.kap.</t>
  </si>
  <si>
    <t>Dotace na financování programu Rozvoj materiálně technické základny MU v Brně</t>
  </si>
  <si>
    <t>Dotace na financování programů obnovy území po povodních 2002</t>
  </si>
  <si>
    <t>Poskytnutí záloh UniCredit Bank. na výdaje registrované v ISPROFIN</t>
  </si>
  <si>
    <t>Poskytnutí záloh ČSOB, a.s. na výdaje registrované v ISPROFIN</t>
  </si>
  <si>
    <t>Poskytnutí záloh ČMZRB, a.s., UniCredit Bank a  ČSOB, a.s. na výdaje registrované v ISPROFIN                                                                                       ř. 87 až 91</t>
  </si>
  <si>
    <t xml:space="preserve">Finanční prostředky na nakládání s radioaktivními odpady dle atomového zákona </t>
  </si>
  <si>
    <t>Neinvestiční dotace pod.subj., finanč. a nefinanč.institucím a fyz. osobám</t>
  </si>
  <si>
    <t>Neinvestiční půjčky pod.subj., finanč. a nefinanč.institucím a fyz. osobám</t>
  </si>
  <si>
    <t>Obligatorní sociálně zdravotní dávky pracovníkům v hornictví</t>
  </si>
  <si>
    <t>Dotace na podporu kombinované dopravy</t>
  </si>
  <si>
    <t>Lesní hospodářství</t>
  </si>
  <si>
    <t>Vodní hospodářství</t>
  </si>
  <si>
    <t>Zemědělství, potravinářství, krajina</t>
  </si>
  <si>
    <t>Neinvestiční dotace a půjčky na podporu výzkumu a vývoje neevidované v ISPROFIN</t>
  </si>
  <si>
    <t>Neinvestiční dotace a návr.fin.výpomoci k odstr.povodňových škod</t>
  </si>
  <si>
    <t>Neinvestišní dotace a návratné fin.výpomoci na odstraňování násl.povodní roku 2002 neevidované v ISPROFIN</t>
  </si>
  <si>
    <t>Neinvestiční dotace k hypotečním úvěrům na bytovou výstavbu</t>
  </si>
  <si>
    <t>Neinvestiční dotace a půjčky celkem                                                                                ř. 93 až 104</t>
  </si>
  <si>
    <t>Ind. dotace poskyt. podnikat.subj.zříz.ústř.orgánem st. správy evidované v ISPROFIN</t>
  </si>
  <si>
    <t>Syst.dotace poskyt.podnikat.subj.zříz.ústř.orgánem st.správy evidované v ISPROFIN</t>
  </si>
  <si>
    <t>Dotace a návratné finanční výpomoci poskytnuté na odstranění povodňových škod registrované v ISPROFIN</t>
  </si>
  <si>
    <t>Dotace na financování programu Protipovodňová opatření - s.p. Povodí</t>
  </si>
  <si>
    <t>Dotace na financování programů obnovy státního majetku po povodních - s.p. Povodí a SŽDC</t>
  </si>
  <si>
    <t>Ind. a syst.dotace poskyt.podnik.subj.zřiz.ústř.orgánem stát.správy evidované v ISPROFIN                                               ř. 106 až 110</t>
  </si>
  <si>
    <t>Systémové investiční dotace a půjčky na podporu výzkumu a vývoje neevidované v ISPROFIN</t>
  </si>
  <si>
    <t>Syst.investiční dotace a půjčky podnikatel.subjektům - právnickým a fyzickým osobám neevidované v ISPROFIN</t>
  </si>
  <si>
    <t>Investiční dotace a návr.fin.výpomoci na odstraňování následků povodní roku 2002 neevidované v ISPROFIN</t>
  </si>
  <si>
    <t>Neinvestiční výdaje, dotace a půjčky celkem       (suma V 35-12 a V 34-12)          ř. 65 a 105</t>
  </si>
  <si>
    <t>Ind.posuz. a syst. urč. výdaje OSS, indiv. a systémové dotace a návr.fin.výp. PO, inv. a syst.dotace podnik.  subj.zříz.ústř.orgánem st.správy  na financování programů evidovaných v ISPROFIN, inv.transf. PO a inv.výd. OSS neevid. v ISPROFIN, inv.transfery</t>
  </si>
  <si>
    <t xml:space="preserve">Systémové investiční dotace a půjčky na podporu výzkumu a vývoje neevidované v ISPROFIN, inv.dotace a půjčky podnik.subjektům - práv. a fyz.osobám neevid. v ISPROFIN, inv.dotace a NFV na odstraň.násl.povodní roku 2002 neevid. V ISPROFIN                   </t>
  </si>
  <si>
    <t>Poskytnutí záloh ČMZRB, a.s., UniCredit Bank a  ČSOB, a.s. na výdaje registrované v ISPROFIN                                                                                     ř. 92</t>
  </si>
  <si>
    <t>Úhrn výdajů                                  (suma V 35-12 a V 34-12)                        ř. 115 až 118</t>
  </si>
  <si>
    <t>Limity pro čerpání dávek soc.zabezpečení (předčíslí účtu 2022, 027, 3025, 51 a 86) se podle platných předpisů neotevírají; pro potřeby MF jsou dosazeny pouze jako evidenční a odpovídají skutečnosti.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</si>
  <si>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</si>
  <si>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>Období :  leden až prosinec 2009</t>
  </si>
  <si>
    <t>KAPITOLA: 334 Ministerstvo kultury</t>
  </si>
  <si>
    <t>v tis. Kč</t>
  </si>
  <si>
    <t>R o z p o č e t   2009</t>
  </si>
  <si>
    <t>%</t>
  </si>
  <si>
    <t>Index</t>
  </si>
  <si>
    <t>třída</t>
  </si>
  <si>
    <t>seskupení</t>
  </si>
  <si>
    <t>podsesk.</t>
  </si>
  <si>
    <t>položka</t>
  </si>
  <si>
    <t>U K A Z A T E L</t>
  </si>
  <si>
    <t>Skutečnost 2008</t>
  </si>
  <si>
    <t>schválený</t>
  </si>
  <si>
    <t>po změnách</t>
  </si>
  <si>
    <t>Skutečnost 2009</t>
  </si>
  <si>
    <t>plnění</t>
  </si>
  <si>
    <t>Sk2009/Sk08</t>
  </si>
  <si>
    <t>položek</t>
  </si>
  <si>
    <t xml:space="preserve"> 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</si>
  <si>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</si>
  <si>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</si>
  <si>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</si>
  <si>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</si>
  <si>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</si>
  <si>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</si>
  <si>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</si>
  <si>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</si>
  <si>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</si>
  <si>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</si>
  <si>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</si>
  <si>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</si>
  <si>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</si>
  <si>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</si>
  <si>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daně ze zboží a služeb v tuzemsku </t>
  </si>
  <si>
    <t xml:space="preserve">     v tom: Daň z přidané hodnoty  </t>
  </si>
  <si>
    <t>122+123</t>
  </si>
  <si>
    <t xml:space="preserve"> Zvláštní daně a poplatky ze zboží a služeb v tuzemsku </t>
  </si>
  <si>
    <t>12-P1219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</si>
  <si>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</si>
  <si>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</si>
  <si>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</si>
  <si>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</si>
  <si>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</si>
  <si>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</si>
  <si>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</si>
  <si>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</si>
  <si>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</si>
  <si>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</si>
  <si>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              Podíl na vybraných clech</t>
  </si>
  <si>
    <t>14 -1409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</si>
  <si>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</si>
  <si>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</si>
  <si>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</si>
  <si>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</si>
  <si>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tom:  Daň dědická, darovací a z převodu nemovitostí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</si>
  <si>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</si>
  <si>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</si>
  <si>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</si>
  <si>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</si>
  <si>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>kap
313:</t>
  </si>
  <si>
    <t>Fin 
ř.7121;</t>
  </si>
  <si>
    <t>kap307,312,314,336;</t>
  </si>
  <si>
    <t>Fin ř.7121;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</si>
  <si>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</si>
  <si>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</si>
  <si>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</si>
  <si>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</si>
  <si>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</si>
  <si>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>170 **)</t>
  </si>
  <si>
    <t>1119,1129,1219,1409,1529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</si>
  <si>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</si>
  <si>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</si>
  <si>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t>1 - 16</t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</si>
  <si>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</si>
  <si>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</si>
  <si>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</si>
  <si>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</si>
  <si>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</si>
  <si>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</si>
  <si>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</si>
  <si>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</si>
  <si>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</si>
  <si>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</si>
  <si>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</si>
  <si>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</si>
  <si>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</si>
  <si>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</si>
  <si>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</si>
  <si>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</si>
  <si>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</si>
  <si>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</si>
  <si>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</si>
  <si>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</si>
  <si>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</si>
  <si>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</si>
  <si>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</si>
  <si>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</si>
  <si>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</si>
  <si>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</si>
  <si>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</si>
  <si>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</si>
  <si>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</si>
  <si>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</si>
  <si>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Příjmy z prodeje dlouhodobého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</si>
  <si>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</si>
  <si>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</si>
  <si>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</si>
  <si>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</si>
  <si>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</si>
  <si>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</si>
  <si>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</si>
  <si>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</si>
  <si>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              Přijaté kompenzační platby z rozpočtu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</si>
  <si>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</si>
  <si>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</si>
  <si>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</si>
  <si>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</si>
  <si>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</si>
  <si>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</si>
  <si>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</si>
  <si>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</si>
  <si>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</si>
  <si>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</si>
  <si>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</si>
  <si>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</si>
  <si>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</si>
  <si>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</si>
  <si>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</si>
  <si>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</si>
  <si>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</si>
  <si>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</si>
  <si>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</si>
  <si>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</si>
  <si>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</si>
  <si>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</si>
  <si>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</si>
  <si>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</si>
  <si>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</si>
  <si>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</si>
  <si>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</si>
  <si>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</si>
  <si>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</si>
  <si>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</si>
  <si>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</si>
  <si>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</si>
  <si>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</si>
  <si>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</si>
  <si>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</si>
  <si>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</si>
  <si>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</si>
  <si>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</si>
  <si>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</si>
  <si>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</si>
  <si>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</si>
  <si>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</si>
  <si>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</si>
  <si>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</si>
  <si>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</si>
  <si>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</si>
  <si>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</si>
  <si>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</si>
  <si>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</si>
  <si>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</si>
  <si>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</si>
  <si>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</si>
  <si>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</si>
  <si>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</si>
  <si>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</si>
  <si>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t xml:space="preserve">   z toho: Neinvestiční transfery státním fondům</t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</si>
  <si>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</si>
  <si>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t xml:space="preserve">                Neinvestiční transfery prostředků 
                do státních finančních aktiv  </t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</si>
  <si>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</si>
  <si>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</si>
  <si>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</si>
  <si>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</si>
  <si>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</si>
  <si>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</si>
  <si>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</si>
  <si>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</si>
  <si>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</si>
  <si>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</si>
  <si>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</si>
  <si>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</si>
  <si>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</si>
  <si>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</si>
  <si>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</si>
  <si>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</si>
  <si>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</si>
  <si>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</si>
  <si>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</si>
  <si>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</si>
  <si>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</si>
  <si>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</si>
  <si>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</si>
  <si>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</si>
  <si>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</si>
  <si>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</si>
  <si>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</si>
  <si>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</si>
  <si>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</si>
  <si>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</si>
  <si>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t xml:space="preserve"> Neinvestiční půjčené prostředky </t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</si>
  <si>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</si>
  <si>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</si>
  <si>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</si>
  <si>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</si>
  <si>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</si>
  <si>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</si>
  <si>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</si>
  <si>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</si>
  <si>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</si>
  <si>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</si>
  <si>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</si>
  <si>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</si>
  <si>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</si>
  <si>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</si>
  <si>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</si>
  <si>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</si>
  <si>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</si>
  <si>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</si>
  <si>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</si>
  <si>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  z toho: Investiční transfery státním finančním aktivům</t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</si>
  <si>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</si>
  <si>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</si>
  <si>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</si>
  <si>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</si>
  <si>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</si>
  <si>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</si>
  <si>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</si>
  <si>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 xml:space="preserve"> Investiční transfery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</si>
  <si>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</si>
  <si>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</si>
  <si>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</si>
  <si>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</si>
  <si>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</si>
  <si>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</si>
  <si>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</si>
  <si>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</si>
  <si>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</si>
  <si>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</si>
  <si>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</si>
  <si>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</si>
  <si>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</si>
  <si>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</si>
  <si>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</si>
  <si>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</si>
  <si>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</si>
  <si>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</si>
  <si>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</si>
  <si>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</si>
  <si>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</si>
  <si>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</si>
  <si>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</si>
  <si>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</si>
  <si>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</si>
  <si>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</si>
  <si>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</si>
  <si>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financování   </t>
  </si>
  <si>
    <t xml:space="preserve"> z toho: Krátkodobé vydané dluhopisy</t>
  </si>
  <si>
    <t xml:space="preserve">             Uhrazené splátky krátkodobých vydaných dluhopisů   </t>
  </si>
  <si>
    <t xml:space="preserve">             Krátkodobé přijaté půjčené prostředky</t>
  </si>
  <si>
    <t xml:space="preserve">             Uhrazené splátky krátkodobých přijatých 
             půjčených prostředků </t>
  </si>
  <si>
    <t xml:space="preserve">             Změna stavu krátkodobých prostředků
             na bankovních účtech</t>
  </si>
  <si>
    <t xml:space="preserve"> Dlouhodobé financování   </t>
  </si>
  <si>
    <t xml:space="preserve"> z toho: Dlouhodobé vydané dluhopisy</t>
  </si>
  <si>
    <t xml:space="preserve">             Uhrazené splátky dlouhodobých vydaných dluhopisů</t>
  </si>
  <si>
    <t xml:space="preserve"> Financování z tuzemska celkem</t>
  </si>
  <si>
    <t xml:space="preserve"> Dlouhodobé financování  </t>
  </si>
  <si>
    <t xml:space="preserve">             Dlouhodobé přijaté půjčené prostředky    </t>
  </si>
  <si>
    <t xml:space="preserve">             Uhrazené splátky dlouhodobých přijatých 
             půjčených prostředků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</si>
  <si>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</si>
  <si>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</si>
  <si>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</si>
  <si>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</si>
  <si>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</si>
  <si>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*) Příjmy z pojistného na SZ a příspěvek na politiku zaměstnanosti se vykazují v podrobnějším členění položek</t>
  </si>
  <si>
    <t>Vysvětlivky:</t>
  </si>
  <si>
    <t xml:space="preserve">    na PSP 161 a 162 rozp. skladby</t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</si>
  <si>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</si>
  <si>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t>POD  - pododdíl</t>
  </si>
  <si>
    <t xml:space="preserve">                         v PSP 170 Ostatní daňové příjmy</t>
  </si>
  <si>
    <t>P      - položka</t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</si>
  <si>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</si>
  <si>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PSP  - podseskupení položek</t>
  </si>
  <si>
    <t>SP    - seskupení položek</t>
  </si>
  <si>
    <t>T      - třída</t>
  </si>
  <si>
    <t>Plnění závazných ukazatelů státního rozpočtu</t>
  </si>
  <si>
    <t xml:space="preserve">
Ukazatele</t>
  </si>
  <si>
    <t>ř.</t>
  </si>
  <si>
    <t>Schválený rozpočet</t>
  </si>
  <si>
    <t>Rozpočet 
po změnách</t>
  </si>
  <si>
    <t>Výsledek od
počátku roku</t>
  </si>
  <si>
    <t>Plnění
v %</t>
  </si>
  <si>
    <t>3 : 2</t>
  </si>
  <si>
    <t>Souhrnné ukazatele</t>
  </si>
  <si>
    <t>Příjmy celkem</t>
  </si>
  <si>
    <t>0010</t>
  </si>
  <si>
    <t>Výdaje celkem</t>
  </si>
  <si>
    <t>0020</t>
  </si>
  <si>
    <t>Specifické ukazatele - příjmy</t>
  </si>
  <si>
    <t>3401</t>
  </si>
  <si>
    <t>Nedaňové příjmy, kapitálové příjmy 
 a přijaté transfery celkem</t>
  </si>
  <si>
    <t>3402</t>
  </si>
  <si>
    <t xml:space="preserve"> v tom: 
  příjmy z rozpočtu Evropské unie bez SZP -
  programovací období 2004 až 2006 celkem</t>
  </si>
  <si>
    <t>3403</t>
  </si>
  <si>
    <t xml:space="preserve">  příjmy z rozpočtu Evropské unie bez SZP -
   programovací období 2007 až 2013 celkem</t>
  </si>
  <si>
    <t>3404</t>
  </si>
  <si>
    <t xml:space="preserve">  příjmy z prostředků  
   finančních mechanismů</t>
  </si>
  <si>
    <t>3405</t>
  </si>
  <si>
    <t xml:space="preserve"> ostatní nedaňové příjmy, kapitálové
  příjmy a přijaté transfery celkem</t>
  </si>
  <si>
    <t>3406</t>
  </si>
  <si>
    <t>Specifické ukazatele - výdaje</t>
  </si>
  <si>
    <t>Výdaje na výzkum a vývoj celkem</t>
  </si>
  <si>
    <t>3407</t>
  </si>
  <si>
    <t>Výdaje na činnost registrovaných CNS</t>
  </si>
  <si>
    <t>3408</t>
  </si>
  <si>
    <t xml:space="preserve">     v tom : 
       platy duchovních včetně pojistného</t>
  </si>
  <si>
    <t>3409</t>
  </si>
  <si>
    <t xml:space="preserve">       provozní náklady CNS</t>
  </si>
  <si>
    <t>3410</t>
  </si>
  <si>
    <t xml:space="preserve">       opravy církevního majetku</t>
  </si>
  <si>
    <t>3411</t>
  </si>
  <si>
    <t xml:space="preserve">       234 410 Podpora rozvoje a obnovy
       materiálně technické základny CNS</t>
  </si>
  <si>
    <t>3412</t>
  </si>
  <si>
    <t>Výdaje na zabezpečení plnění úkolů
 Ministerstva kultury</t>
  </si>
  <si>
    <t>3413</t>
  </si>
  <si>
    <t xml:space="preserve">    v tom : 
      činnost úřadu</t>
  </si>
  <si>
    <t>3414</t>
  </si>
  <si>
    <t xml:space="preserve">       234 010 Rozvoj a obnova materiálně
       technické základny systému řízení
       Ministerstva kultury</t>
  </si>
  <si>
    <t>3415</t>
  </si>
  <si>
    <t xml:space="preserve">       výdaje spojené s výkonem předsednictví
       ČR v Radě Evropské unie</t>
  </si>
  <si>
    <t>3416</t>
  </si>
  <si>
    <t xml:space="preserve">       Neinvestiční výdaje na programy 
       spolufinancované z prostředků EU 
       bez SZP - programovací období 
       2007 až 2013  (mimo ISPROFIN) 
       celkem </t>
  </si>
  <si>
    <t>3417</t>
  </si>
  <si>
    <t xml:space="preserve">       Centrum pro dokumentaci  
       majetkových převodů kulturních statků 
       obětí 2. světové války</t>
  </si>
  <si>
    <t>3418</t>
  </si>
  <si>
    <t xml:space="preserve">       ostatní výdaje úřadu</t>
  </si>
  <si>
    <t>3419</t>
  </si>
  <si>
    <t>Příspěvkové organizace zřízené
 Ministerstvem kultury</t>
  </si>
  <si>
    <t>3420</t>
  </si>
  <si>
    <t xml:space="preserve">    v tom : 
      příspěvek na provoz</t>
  </si>
  <si>
    <t>3421</t>
  </si>
  <si>
    <t xml:space="preserve">      134 120 Program péče 
      o národní kulturní poklad</t>
  </si>
  <si>
    <t>3422</t>
  </si>
  <si>
    <t xml:space="preserve">      234 110 Rozvoj a obnova materiálně
      technické základny státních
      kulturních zařízení   </t>
  </si>
  <si>
    <t>3423</t>
  </si>
  <si>
    <t xml:space="preserve">     234 310 Podpora obnovy kulturních 
      památek a ochrany kulturního dědictví</t>
  </si>
  <si>
    <t>3424</t>
  </si>
  <si>
    <t xml:space="preserve">      společné projekty spolufinancované
      z prostředků finančního mechanismu
      EHP/Norsko (bez ISPROFIN)</t>
  </si>
  <si>
    <t>3425</t>
  </si>
  <si>
    <t xml:space="preserve">      ostatní dotace na reprodukci majetku</t>
  </si>
  <si>
    <t>3426</t>
  </si>
  <si>
    <t xml:space="preserve">Výdaje na spolufinancování 
 komunitáních programů </t>
  </si>
  <si>
    <t>3427</t>
  </si>
  <si>
    <t>Kulturní služby, podpora živého umění</t>
  </si>
  <si>
    <t>3428</t>
  </si>
  <si>
    <t xml:space="preserve">   v tom: 
      Program státní podpory profesionálních
      divadel a stálých profesionálních symf.
      orchestrů a pěveckých sborů</t>
  </si>
  <si>
    <t>3429</t>
  </si>
  <si>
    <t xml:space="preserve">     Kulturní aktivity</t>
  </si>
  <si>
    <t>3430</t>
  </si>
  <si>
    <t xml:space="preserve">     Veřejné informační služby knihoven</t>
  </si>
  <si>
    <t>3431</t>
  </si>
  <si>
    <t>Záchrana a obnova kulturních památek</t>
  </si>
  <si>
    <t>3432</t>
  </si>
  <si>
    <t xml:space="preserve">   v tom:
      Program záchrany architektonického
      dědictví </t>
  </si>
  <si>
    <t>3433</t>
  </si>
  <si>
    <t xml:space="preserve">     Havárie střech památek</t>
  </si>
  <si>
    <t>3434</t>
  </si>
  <si>
    <t xml:space="preserve">     Program restaurování movitých
      kulturních památek</t>
  </si>
  <si>
    <t>3435</t>
  </si>
  <si>
    <t xml:space="preserve">     Program regenerace městských
      památkových rezervací
      a městských památkových zón</t>
  </si>
  <si>
    <t>3436</t>
  </si>
  <si>
    <t xml:space="preserve">     Péče o vesnické památkové rezervace
      a zóny a krajinné památkové zóny</t>
  </si>
  <si>
    <t>3437</t>
  </si>
  <si>
    <t xml:space="preserve">     Podpora záchranných 
      archeologických výzkumů</t>
  </si>
  <si>
    <t>3438</t>
  </si>
  <si>
    <t xml:space="preserve">     Program podpory pro památky UNESCO </t>
  </si>
  <si>
    <t>3439</t>
  </si>
  <si>
    <t xml:space="preserve">     Podpora obnovy kulturních památek
      prostřednictvím obcí 
      s rozšířenou působností</t>
  </si>
  <si>
    <t>3440</t>
  </si>
  <si>
    <t xml:space="preserve">     Integrovaný systém ochrany
      movitého kulturního dědictví</t>
  </si>
  <si>
    <t>3441</t>
  </si>
  <si>
    <t>Podpora kultury národnostních menšin</t>
  </si>
  <si>
    <t>3442</t>
  </si>
  <si>
    <t xml:space="preserve">   v tom: 
      Podpora kulturních aktivit 
      národnostních menšin</t>
  </si>
  <si>
    <t>3443</t>
  </si>
  <si>
    <t xml:space="preserve">     Podpora projektů integrace 
      příslušníků romské komunity</t>
  </si>
  <si>
    <t>3444</t>
  </si>
  <si>
    <t xml:space="preserve">     Podpora rozšiřování a přijímání informací 
      v jazycích národnostních menšin</t>
  </si>
  <si>
    <t>3445</t>
  </si>
  <si>
    <t>Regionální kulturní zařízení
  - program 234 210</t>
  </si>
  <si>
    <t>3446</t>
  </si>
  <si>
    <t>Průřezové ukazatele</t>
  </si>
  <si>
    <t>Platy zaměstnanců a ostatní
 platby za provedenou práci</t>
  </si>
  <si>
    <t>3447</t>
  </si>
  <si>
    <t>3448</t>
  </si>
  <si>
    <t>Převod fondu kulturních
 a sociálních potřeb</t>
  </si>
  <si>
    <t>3449</t>
  </si>
  <si>
    <t xml:space="preserve"> Platy zaměstnanců v pracovním poměru </t>
  </si>
  <si>
    <t>3450</t>
  </si>
  <si>
    <t>3451</t>
  </si>
  <si>
    <t xml:space="preserve"> v tom: ze státního rozpočtu celkem</t>
  </si>
  <si>
    <t>3452</t>
  </si>
  <si>
    <t>3453</t>
  </si>
  <si>
    <t>3454</t>
  </si>
  <si>
    <t>3455</t>
  </si>
  <si>
    <t>3456</t>
  </si>
  <si>
    <t xml:space="preserve"> Podpora projektů integrace 
 příslušníků romské komunity</t>
  </si>
  <si>
    <t>3457</t>
  </si>
  <si>
    <t xml:space="preserve"> Zajištění přípravy na krizové situace 
 podle zákona č. 240/2000 Sb.</t>
  </si>
  <si>
    <t>3458</t>
  </si>
  <si>
    <t xml:space="preserve"> Výdaje na programy spolufinancované 
 z rozpočtu EU bez SZP - programovací
 období 2004 až 2006 celkem </t>
  </si>
  <si>
    <t>3459</t>
  </si>
  <si>
    <t xml:space="preserve">    v tom: ze státního rozpočtu  </t>
  </si>
  <si>
    <t>3460</t>
  </si>
  <si>
    <t xml:space="preserve">              kryté příjmem z rozpočtu EU</t>
  </si>
  <si>
    <t>3461</t>
  </si>
  <si>
    <t xml:space="preserve"> Výdaje na programy spolufinancované 
 z rozpočtu EU bez SZP - programovací
 období 2007 až 2013 celkem </t>
  </si>
  <si>
    <t>3462</t>
  </si>
  <si>
    <t>3463</t>
  </si>
  <si>
    <t>3464</t>
  </si>
  <si>
    <t>Výdaje na společné projekty, které 
 jsou zčásti financovány z prostředků 
 finančních mechanismů celkem</t>
  </si>
  <si>
    <t>3465</t>
  </si>
  <si>
    <t xml:space="preserve">   v tom: ze státního rozpočtu</t>
  </si>
  <si>
    <t>3466</t>
  </si>
  <si>
    <t xml:space="preserve">            kryté příjmem z prostředků 
             finančních mechanismů </t>
  </si>
  <si>
    <t>3467</t>
  </si>
  <si>
    <t>Výdaje na programy vedené 
 v ISPROFIN celkem</t>
  </si>
  <si>
    <t>3468</t>
  </si>
  <si>
    <r>
      <t xml:space="preserve">Kapitola: </t>
    </r>
    <r>
      <rPr>
        <b/>
        <sz val="11"/>
        <rFont val="Arial CE"/>
        <family val="2"/>
      </rPr>
      <t>334  Ministerstvo kultury</t>
    </r>
  </si>
  <si>
    <r>
      <t xml:space="preserve"> Daňové příjmy </t>
    </r>
    <r>
      <rPr>
        <vertAlign val="superscript"/>
        <sz val="10"/>
        <color indexed="8"/>
        <rFont val="Arial CE"/>
        <family val="2"/>
      </rPr>
      <t>5)</t>
    </r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</si>
  <si>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</si>
  <si>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r>
      <t xml:space="preserve"> Výdaje na výzkum a vývoj včetně programů
 spolufinancovaných z prostředků 
 zahraničních programů </t>
    </r>
    <r>
      <rPr>
        <vertAlign val="superscript"/>
        <sz val="10"/>
        <rFont val="Arial CE"/>
        <family val="2"/>
      </rPr>
      <t>2)</t>
    </r>
  </si>
  <si>
    <r>
      <t xml:space="preserve">            v tom: institucionální výdaje celkem </t>
    </r>
    <r>
      <rPr>
        <vertAlign val="superscript"/>
        <sz val="10"/>
        <rFont val="Arial CE"/>
        <family val="2"/>
      </rPr>
      <t>3)</t>
    </r>
  </si>
  <si>
    <r>
      <t xml:space="preserve">                      účelové výdaje celkem </t>
    </r>
    <r>
      <rPr>
        <vertAlign val="superscript"/>
        <sz val="10"/>
        <rFont val="Arial CE"/>
        <family val="2"/>
      </rPr>
      <t>3)</t>
    </r>
  </si>
  <si>
    <r>
      <t xml:space="preserve">           kryté příjmem z prostředků 
           zahraničních programů </t>
    </r>
    <r>
      <rPr>
        <vertAlign val="superscript"/>
        <sz val="10"/>
        <rFont val="Arial CE"/>
        <family val="2"/>
      </rPr>
      <t>2)</t>
    </r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</si>
  <si>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4)</t>
    </r>
  </si>
  <si>
    <r>
      <t xml:space="preserve">1)  </t>
    </r>
    <r>
      <rPr>
        <sz val="9"/>
        <rFont val="Arial CE"/>
        <family val="2"/>
      </rPr>
      <t>povinné pojistné na sociální zabezpečení a příspěvek na státní politiku zaměstnanosti a pojistné na veřejné zdravotní pojištění</t>
    </r>
  </si>
  <si>
    <r>
      <t>2)</t>
    </r>
    <r>
      <rPr>
        <sz val="9"/>
        <rFont val="Arial CE"/>
        <family val="2"/>
      </rPr>
      <t xml:space="preserve">  z rozpočtu EU a z prostředků finančních mechanismů</t>
    </r>
  </si>
  <si>
    <r>
      <t xml:space="preserve">3) </t>
    </r>
    <r>
      <rPr>
        <sz val="9"/>
        <rFont val="Arial CE"/>
        <family val="2"/>
      </rPr>
      <t xml:space="preserve"> výdaje na výzkum a vývoj podle § 6 odst. 1 zákona č. 130/2002 Sb.</t>
    </r>
  </si>
  <si>
    <r>
      <t>4)</t>
    </r>
    <r>
      <rPr>
        <sz val="9"/>
        <rFont val="Arial CE"/>
        <family val="2"/>
      </rPr>
      <t xml:space="preserve">  výdaje na výzkum a vývoj podle § 6 odst. 2 zákona č. 130/2002 Sb.</t>
    </r>
  </si>
  <si>
    <r>
      <t xml:space="preserve">5)   </t>
    </r>
    <r>
      <rPr>
        <sz val="9"/>
        <rFont val="Arial"/>
        <family val="2"/>
      </rPr>
      <t xml:space="preserve">bez příjmů z povinného pojistného na sociální zabezpečení a příspěvku na státní politiku zaměstnanosti </t>
    </r>
  </si>
  <si>
    <t>Kapitola: 334 Ministerstvo kultury</t>
  </si>
  <si>
    <t>Tabulka  č. 3</t>
  </si>
  <si>
    <t xml:space="preserve">Rozbor zaměstnanosti a čerpání mzdových prostředků </t>
  </si>
  <si>
    <t>Schválený rozpočet na rok 2009</t>
  </si>
  <si>
    <t>Rozpočet 2009 po změnách podle § 23 odstavec 1 písm. a)</t>
  </si>
  <si>
    <t>Změny rozpočtu 2009 podle § 23 odstavec 1 písm. b)</t>
  </si>
  <si>
    <t>Změny rozpočtu 2009 podle § 23 odstavec 1 písm. c)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</si>
  <si>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</si>
  <si>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</si>
  <si>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</si>
  <si>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</si>
  <si>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</si>
  <si>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</si>
  <si>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</si>
  <si>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</si>
  <si>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</si>
  <si>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</si>
  <si>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</si>
  <si>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</si>
  <si>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</si>
  <si>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</si>
  <si>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</si>
  <si>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</si>
  <si>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</si>
  <si>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</si>
  <si>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</si>
  <si>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</si>
  <si>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</si>
  <si>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</si>
  <si>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</si>
  <si>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</si>
  <si>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</si>
  <si>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</si>
  <si>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</si>
  <si>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</si>
  <si>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</si>
  <si>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</si>
  <si>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</si>
  <si>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</si>
  <si>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</si>
  <si>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</si>
  <si>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</si>
  <si>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</si>
  <si>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</si>
  <si>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</si>
  <si>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</si>
  <si>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</si>
  <si>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</si>
  <si>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</si>
  <si>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</si>
  <si>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</si>
  <si>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jednotlivé OSS - státní správa</t>
  </si>
  <si>
    <t xml:space="preserve">      OSS - státní správa celkem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</si>
  <si>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</si>
  <si>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</si>
  <si>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</si>
  <si>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</si>
  <si>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</si>
  <si>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 xml:space="preserve">       - prostředky na vědu a výzkum</t>
  </si>
  <si>
    <t>Ústředně řízené</t>
  </si>
  <si>
    <t xml:space="preserve"> OSS a PO  c e l k e m</t>
  </si>
  <si>
    <t>Komentář:</t>
  </si>
  <si>
    <t>Poznámka:</t>
  </si>
  <si>
    <t>VaV:</t>
  </si>
  <si>
    <t xml:space="preserve">Údaje schváleného rozpočtu, rozpočtu po změnách a skutečnosti musí být shodné s údaji v tabulce č. 1  - Bilance příjmů a výdajů státního rozpočtu za hodnocený rok a v tabulce č. 2  - </t>
  </si>
  <si>
    <t>Plnění  závazných ukazatelů státního rozpočtu za rok 20xx.</t>
  </si>
  <si>
    <t>FO:</t>
  </si>
  <si>
    <t>Prostředky na platy a ostatní platby za provedenou práci organizačních složek státu a mzdové náklady příspěvkových organizací uvede správce kapitoly v tis. Kč na dvě desetinná místa.</t>
  </si>
  <si>
    <t>EU:</t>
  </si>
  <si>
    <t>Počet zaměstnanců, počet zaměstnanců v ročním průměru, průměrný roční přepočtený počet zaměstnanců a průměrný plat se uvede po zaokrouhlení v celých číslech (tj. bez desetinných míst).</t>
  </si>
  <si>
    <t>Dary:</t>
  </si>
  <si>
    <t>ÚSC:</t>
  </si>
  <si>
    <t xml:space="preserve">Ve sloupcích 6 až 8 se uvedou údaje schváleného rozpočtu upravené o rozpočtová opatření provedená podle § 23 odstavec 1 písm. a) zák. č. 218/2000 Sb., rozpočtová pravidla ( tím se rozumí </t>
  </si>
  <si>
    <t>Celkem</t>
  </si>
  <si>
    <t xml:space="preserve">přesun prostředků státního rozpočtu v rámci závazných ukazatelů a mezi závaznými ukazateli stanovenými zákonem o státním rozpočtu nebo v rámci závazných ukazatelů a mezi závaznými </t>
  </si>
  <si>
    <t xml:space="preserve">ukazateli stanovenými správcem kapitoly; závazné ukazatele stanovené správcem kapitoly jsou jím stanovené příjmy a výdaje podrobněji členěné v rámci závazných ukazatelů stanovených </t>
  </si>
  <si>
    <t>zákonem o státním rozpočtu").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</si>
  <si>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</si>
  <si>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</si>
  <si>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</si>
  <si>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</si>
  <si>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</si>
  <si>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</si>
  <si>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</si>
  <si>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</si>
  <si>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</si>
  <si>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</si>
  <si>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</si>
  <si>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</si>
  <si>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</si>
  <si>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t>Vypracoval:</t>
  </si>
  <si>
    <t>Ing. Růžena Rusová</t>
  </si>
  <si>
    <t>Kontroloval:</t>
  </si>
  <si>
    <t>Ing.Jana Přerovská</t>
  </si>
  <si>
    <t>Datum:</t>
  </si>
  <si>
    <t>(příjmení, telefon, podpis)</t>
  </si>
  <si>
    <t>Ing.Jiří Flígl</t>
  </si>
  <si>
    <r>
      <t>Skutečnost za rok 2009</t>
    </r>
    <r>
      <rPr>
        <b/>
        <vertAlign val="superscript"/>
        <sz val="10"/>
        <rFont val="Arial CE"/>
        <family val="0"/>
      </rPr>
      <t xml:space="preserve"> </t>
    </r>
  </si>
  <si>
    <t xml:space="preserve">    Tabulka č. 4 strana 1</t>
  </si>
  <si>
    <t>Přehled výdajů státního rozpočtu na podporu výzkumu a vývoje</t>
  </si>
  <si>
    <t xml:space="preserve"> A. Přehled účelových výdajů na podporu výzkumu a vývoje v roce 2009   </t>
  </si>
  <si>
    <t>Rozpočet</t>
  </si>
  <si>
    <t>Skutečnost</t>
  </si>
  <si>
    <t xml:space="preserve"> z toho čerpáno</t>
  </si>
  <si>
    <t xml:space="preserve">z toho nároky </t>
  </si>
  <si>
    <t>řádek</t>
  </si>
  <si>
    <t>Organizace</t>
  </si>
  <si>
    <t>po změnách 2009</t>
  </si>
  <si>
    <t xml:space="preserve"> k 31.12.2009</t>
  </si>
  <si>
    <t>z rezervního fondu</t>
  </si>
  <si>
    <t>z předchozích let</t>
  </si>
  <si>
    <t>běžné</t>
  </si>
  <si>
    <t>kapitálové</t>
  </si>
  <si>
    <t>výdaje</t>
  </si>
  <si>
    <t>celkem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</si>
  <si>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</si>
  <si>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</si>
  <si>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</si>
  <si>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</si>
  <si>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</si>
  <si>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</si>
  <si>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</si>
  <si>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</si>
  <si>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</si>
  <si>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</si>
  <si>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OS a PO v působnosti ÚSC:celkem</t>
  </si>
  <si>
    <t>2.1.</t>
  </si>
  <si>
    <t xml:space="preserve"> OS</t>
  </si>
  <si>
    <t>2.2.</t>
  </si>
  <si>
    <t>3.</t>
  </si>
  <si>
    <t xml:space="preserve">Vysoké školy:           celkem          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</si>
  <si>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</si>
  <si>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</si>
  <si>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</si>
  <si>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</si>
  <si>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</si>
  <si>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</si>
  <si>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</si>
  <si>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</si>
  <si>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</si>
  <si>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</si>
  <si>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</si>
  <si>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</si>
  <si>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</si>
  <si>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</si>
  <si>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</si>
  <si>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</si>
  <si>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</si>
  <si>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</si>
  <si>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zákon č.341/2005 Sb., o veřejných výzkumných institucích</t>
  </si>
  <si>
    <t xml:space="preserve">řádek 6: náklady na zabezpečení veřejné soutěže apod., podle § 3 odst.2 zákona č. 130/2002 Sb. </t>
  </si>
  <si>
    <t>řádek 5.2.: podle podseskupení položek platné rozpočtové skladby</t>
  </si>
  <si>
    <t xml:space="preserve">    Tabulka č. 4 strana 2</t>
  </si>
  <si>
    <t xml:space="preserve"> B. Přehled institucionálních výdajů na výzkum a vývoj v roce 2009   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</si>
  <si>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</si>
  <si>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</si>
  <si>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</si>
  <si>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</si>
  <si>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</si>
  <si>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</si>
  <si>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</si>
  <si>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</si>
  <si>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</si>
  <si>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Institucionální výdaje celkem</t>
  </si>
  <si>
    <t xml:space="preserve">     C. Přehled výdajů na výzkum a vývoj na programy spolufinancované z prostředků ze zahraničních programů v roce 2009                    </t>
  </si>
  <si>
    <t>výdaje na zahraniční programy celkem</t>
  </si>
  <si>
    <t>1.a.</t>
  </si>
  <si>
    <t>v tom: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</si>
  <si>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</si>
  <si>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</si>
  <si>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</si>
  <si>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</si>
  <si>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</si>
  <si>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</si>
  <si>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</si>
  <si>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t>1.2.a.</t>
  </si>
  <si>
    <t>1.2.b.</t>
  </si>
  <si>
    <t xml:space="preserve">    Tabulka č. 4 strana 3</t>
  </si>
  <si>
    <t xml:space="preserve">     D. Přehled výdajů na výzkum a vývoj celkem, včetně programů spolufinancovaných z prostředků zahraničních programů, v roce 2009                </t>
  </si>
  <si>
    <t>výdaje na výzkum a vývoj celkem včetně zahraničních programů</t>
  </si>
  <si>
    <t>státní rozpočet (A.7.+ B.9.)</t>
  </si>
  <si>
    <t xml:space="preserve">kryté příjmy ze zahraničních programů ( = C.1.b.) </t>
  </si>
  <si>
    <t xml:space="preserve">E. Přehled prostředků na výzkum a vývoj převedených do rezervního fondu a stav vzniklých nároků    </t>
  </si>
  <si>
    <t>Nároky</t>
  </si>
  <si>
    <t xml:space="preserve">Nároky </t>
  </si>
  <si>
    <t>k 1.1.2009</t>
  </si>
  <si>
    <t>k 31.12.2009</t>
  </si>
  <si>
    <t>k 1.1.2010</t>
  </si>
  <si>
    <t>k 31.12.2010</t>
  </si>
  <si>
    <t xml:space="preserve">Účelové prostředky </t>
  </si>
  <si>
    <t>Institucionální prostředky</t>
  </si>
  <si>
    <t xml:space="preserve">    z toho spolufinancování</t>
  </si>
  <si>
    <t xml:space="preserve">kryté příjmy ze zahraničních programů </t>
  </si>
  <si>
    <t>1.+2.+3.</t>
  </si>
  <si>
    <t>Vysvětlivky k tabulce B :</t>
  </si>
  <si>
    <t>řádek 1 a 2 : státní organizace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</si>
  <si>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</si>
  <si>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</si>
  <si>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>řádek 5: zákon č. 341/2005 Sb., o veřejných výzkumných institucích</t>
  </si>
  <si>
    <t xml:space="preserve">řádek 8: náklady na zabezpečení veřejné soutěže apod., podle § 3 odst.3 zákona č. 130/2002 Sb. </t>
  </si>
  <si>
    <t>Vysvětlivky k tabulce C:</t>
  </si>
  <si>
    <t>Jednotlivé kategorie zahraničních programů budou uvedeny jak je člení zákon o státním rozpočtu, lze přidat podřádky, např. 1.3., 1.4.</t>
  </si>
  <si>
    <t>Na řádcích "ze státního rozpočtu" bude uvedeno spolufinancování jednotlivých kategorií zahraničních programů zahrnuté v institucionálních výdajích.</t>
  </si>
  <si>
    <t>Na řádcích "kryté příjmy ze zahraničních programů" bude uvedena výše předfinancování  (i v tabulkách D. a E.)</t>
  </si>
  <si>
    <t>Vysvětlivky k tabulce E :</t>
  </si>
  <si>
    <t xml:space="preserve">V případě, že má kapitola více kategorií zahraničních programů, bude řádek 3 rozdělen podle nich. </t>
  </si>
  <si>
    <t>řádek 2.1. - bude uvedeno spolufinancování ze státního rozpočtu k zahraničním programům uvedeným na řádku 3.</t>
  </si>
  <si>
    <t xml:space="preserve">Údaje v přehledech  musí odpovídat příslušným údajům v účetních a finančních výkazech a budou doloženy podrobným komentářem </t>
  </si>
  <si>
    <t>Vypracoval: Ing. Stanislava Löblová  tel. 224 301 432</t>
  </si>
  <si>
    <t xml:space="preserve">Ing. Martina Dvořáková - Ř OVV    tel. 224 301 430 </t>
  </si>
  <si>
    <t>Datum: 19. 1. 2010</t>
  </si>
  <si>
    <r>
      <t xml:space="preserve">Kapitola: </t>
    </r>
    <r>
      <rPr>
        <b/>
        <sz val="11"/>
        <rFont val="Arial CE"/>
        <family val="0"/>
      </rPr>
      <t>Ministerstvo kultury</t>
    </r>
  </si>
  <si>
    <r>
      <t xml:space="preserve">      v</t>
    </r>
    <r>
      <rPr>
        <sz val="9"/>
        <rFont val="Arial CE"/>
        <family val="0"/>
      </rPr>
      <t>ýdaje na zahraniční programy celkem (EHP Norsko)</t>
    </r>
  </si>
  <si>
    <t>Tabulka č. 5</t>
  </si>
  <si>
    <t>Přehled  výdajů organizačních složek státu a příspěvků příspěvkovým organizacím,</t>
  </si>
  <si>
    <t xml:space="preserve">transferů a půjčených prostředků (návratných finančních výpomocí) krajům a obcím, podnikatelským a j. subjektům </t>
  </si>
  <si>
    <t xml:space="preserve">z rozpočtu kapitoly </t>
  </si>
  <si>
    <t xml:space="preserve"> (v tis.Kč)</t>
  </si>
  <si>
    <t>Rozpočet 2009</t>
  </si>
  <si>
    <t xml:space="preserve"> k 31. 12. 2009</t>
  </si>
  <si>
    <t>Běžné výdaje organizačních složek státu celkem</t>
  </si>
  <si>
    <t xml:space="preserve"> z toho: na škody způsobené živelními katastrofami</t>
  </si>
  <si>
    <t xml:space="preserve">         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</si>
  <si>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</si>
  <si>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</si>
  <si>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</si>
  <si>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Neinvestiční transfery a půjčené prostředky (návratné finanční výpomoci) krajům a obcím a ost.veřejn.rozp.celkem</t>
  </si>
  <si>
    <t xml:space="preserve">             transfery</t>
  </si>
  <si>
    <t xml:space="preserve">             půjčené prostředky (návratné finanční výpomoci)</t>
  </si>
  <si>
    <t>Investiční dotace a půjčené prostředky krajům a obcím celkem</t>
  </si>
  <si>
    <t xml:space="preserve">            transfery</t>
  </si>
  <si>
    <t xml:space="preserve">            půjčené prostředky (návratné finanční výpomoci)</t>
  </si>
  <si>
    <t>Neinvestiční dotace a půjčené prostředky (návratné finanční výpomoci) podnikatelským subjektům a neziskovým institucím celkem</t>
  </si>
  <si>
    <t>Investiční dotace a půjčené prostředky (návratné finanční výpomoci) podnikatelským subjektům a neziskovým institucím celkem</t>
  </si>
  <si>
    <t>Transfery a půjčené prostředky (návratné finanční výpomoci) regionálním radám regionů soudržnosti celkem</t>
  </si>
  <si>
    <t xml:space="preserve"> z toho: neinvestiční</t>
  </si>
  <si>
    <t xml:space="preserve">             investiční</t>
  </si>
  <si>
    <t>SR</t>
  </si>
  <si>
    <t>UR</t>
  </si>
  <si>
    <t>čerp.celkem</t>
  </si>
  <si>
    <t>Běžné výdaje kapitoly celkem</t>
  </si>
  <si>
    <t>Kapitálové výdaje kapitoly celkem</t>
  </si>
  <si>
    <t>Vypracoval: Hanková Zdena</t>
  </si>
  <si>
    <t>Datum: 17.2.2010</t>
  </si>
  <si>
    <t>Telefon:       257085288</t>
  </si>
  <si>
    <t xml:space="preserve">  Tabulka č. 6</t>
  </si>
  <si>
    <t>Přehled  účelových transferů a půjčených prostředků (návratných finančních výpomocí) krajům a obcím a jiným subjektům z rozpočtu kapitoly</t>
  </si>
  <si>
    <t xml:space="preserve"> k 31. 12.2008</t>
  </si>
  <si>
    <t>Účelové neinvestiční dotace krajům celkem</t>
  </si>
  <si>
    <t xml:space="preserve"> z toho: 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</si>
</sst>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;\-#,##0.00&quot; &quot;;&quot; &quot;;&quot; &quot;\ "/>
    <numFmt numFmtId="165" formatCode="#,##0&quot; &quot;"/>
    <numFmt numFmtId="166" formatCode="#,##0.00&quot; &quot;"/>
    <numFmt numFmtId="167" formatCode="&quot; &quot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#,##0.000"/>
    <numFmt numFmtId="173" formatCode="#,##0.0000"/>
    <numFmt numFmtId="174" formatCode="#,##0\ "/>
    <numFmt numFmtId="175" formatCode="_-* #,##0\ _K_č_-;\-* #,##0\ _K_č_-;_-* &quot;-&quot;??\ _K_č_-;_-@_-"/>
    <numFmt numFmtId="176" formatCode="_-* #,##0.0\ _K_č_-;\-* #,##0.0\ _K_č_-;_-* &quot;-&quot;??\ _K_č_-;_-@_-"/>
    <numFmt numFmtId="177" formatCode="0.0"/>
    <numFmt numFmtId="178" formatCode="#,##0.00&quot; &quot;;\-#,##0.00&quot; &quot;;&quot; 0,00&quot;;&quot; 0,00&quot;\ "/>
    <numFmt numFmtId="179" formatCode="\k\ dd/mm/yyyy"/>
    <numFmt numFmtId="180" formatCode="0.00;[Red]0.00"/>
    <numFmt numFmtId="181" formatCode="#,##0.00,;\-#,##0.00,;0.00"/>
    <numFmt numFmtId="182" formatCode="0.0%"/>
    <numFmt numFmtId="183" formatCode="0.000"/>
    <numFmt numFmtId="184" formatCode="0.0000"/>
    <numFmt numFmtId="185" formatCode="#,##0\ &quot;Kčs&quot;;\-#,##0\ &quot;Kčs&quot;"/>
    <numFmt numFmtId="186" formatCode="#,##0\ &quot;Kčs&quot;;[Red]\-#,##0\ &quot;Kčs&quot;"/>
    <numFmt numFmtId="187" formatCode="#,##0.00\ &quot;Kčs&quot;;\-#,##0.00\ &quot;Kčs&quot;"/>
    <numFmt numFmtId="188" formatCode="#,##0.00\ &quot;Kčs&quot;;[Red]\-#,##0.00\ &quot;Kčs&quot;"/>
    <numFmt numFmtId="189" formatCode="_-* #,##0\ &quot;Kčs&quot;_-;\-* #,##0\ &quot;Kčs&quot;_-;_-* &quot;-&quot;\ &quot;Kčs&quot;_-;_-@_-"/>
    <numFmt numFmtId="190" formatCode="_-* #,##0\ _K_č_s_-;\-* #,##0\ _K_č_s_-;_-* &quot;-&quot;\ _K_č_s_-;_-@_-"/>
    <numFmt numFmtId="191" formatCode="_-* #,##0.00\ &quot;Kčs&quot;_-;\-* #,##0.00\ &quot;Kčs&quot;_-;_-* &quot;-&quot;??\ &quot;Kčs&quot;_-;_-@_-"/>
    <numFmt numFmtId="192" formatCode="_-* #,##0.00\ _K_č_s_-;\-* #,##0.00\ _K_č_s_-;_-* &quot;-&quot;??\ _K_č_s_-;_-@_-"/>
    <numFmt numFmtId="193" formatCode="#,##0;\-#,##0"/>
    <numFmt numFmtId="194" formatCode="#,##0;[Red]\-#,##0"/>
    <numFmt numFmtId="195" formatCode="#,##0.00;\-#,##0.00"/>
    <numFmt numFmtId="196" formatCode="#,##0.00;[Red]\-#,##0.00"/>
    <numFmt numFmtId="197" formatCode="#,##0.0\ "/>
    <numFmt numFmtId="198" formatCode="#,##0.00\ "/>
    <numFmt numFmtId="199" formatCode="0;[Red]0"/>
    <numFmt numFmtId="200" formatCode="000\ 00"/>
    <numFmt numFmtId="201" formatCode="\k\:\ dd/mm/yyyy"/>
    <numFmt numFmtId="202" formatCode="#,##0,;\-#,##0,;0"/>
  </numFmts>
  <fonts count="85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6"/>
      <color indexed="8"/>
      <name val="Arial CE"/>
      <family val="2"/>
    </font>
    <font>
      <b/>
      <sz val="6"/>
      <color indexed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trike/>
      <sz val="10"/>
      <name val="Arial CE"/>
      <family val="0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4"/>
      <color indexed="8"/>
      <name val="Arial CE"/>
      <family val="2"/>
    </font>
    <font>
      <i/>
      <sz val="9"/>
      <name val="Arial CE"/>
      <family val="2"/>
    </font>
    <font>
      <i/>
      <sz val="8"/>
      <color indexed="8"/>
      <name val="Arial CE"/>
      <family val="2"/>
    </font>
    <font>
      <u val="single"/>
      <sz val="12"/>
      <color indexed="8"/>
      <name val="Arial CE"/>
      <family val="2"/>
    </font>
    <font>
      <u val="single"/>
      <sz val="9"/>
      <color indexed="8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vertAlign val="superscript"/>
      <sz val="10"/>
      <color indexed="8"/>
      <name val="Arial CE"/>
      <family val="2"/>
    </font>
    <font>
      <b/>
      <i/>
      <sz val="12"/>
      <name val="Arial CE"/>
      <family val="0"/>
    </font>
    <font>
      <vertAlign val="superscript"/>
      <sz val="10"/>
      <name val="Arial CE"/>
      <family val="2"/>
    </font>
    <font>
      <vertAlign val="superscript"/>
      <sz val="9"/>
      <name val="Arial CE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sz val="10"/>
      <color indexed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sz val="14"/>
      <name val="Arial CE"/>
      <family val="2"/>
    </font>
    <font>
      <sz val="14"/>
      <name val="Times New Roman CE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b/>
      <sz val="14"/>
      <name val="Arial CE"/>
      <family val="2"/>
    </font>
    <font>
      <sz val="22"/>
      <name val="Times New Roman CE"/>
      <family val="1"/>
    </font>
    <font>
      <sz val="16"/>
      <name val="Times New Roman CE"/>
      <family val="1"/>
    </font>
    <font>
      <sz val="14"/>
      <color indexed="10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0"/>
    </font>
    <font>
      <b/>
      <u val="single"/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medium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26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 quotePrefix="1">
      <alignment horizontal="center"/>
    </xf>
    <xf numFmtId="0" fontId="2" fillId="0" borderId="15" xfId="0" applyNumberFormat="1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2" fillId="0" borderId="20" xfId="0" applyFont="1" applyFill="1" applyBorder="1" applyAlignment="1" applyProtection="1">
      <alignment wrapText="1"/>
      <protection locked="0"/>
    </xf>
    <xf numFmtId="164" fontId="1" fillId="0" borderId="21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wrapText="1"/>
    </xf>
    <xf numFmtId="0" fontId="13" fillId="0" borderId="20" xfId="0" applyFont="1" applyFill="1" applyBorder="1" applyAlignment="1" applyProtection="1">
      <alignment wrapText="1"/>
      <protection locked="0"/>
    </xf>
    <xf numFmtId="164" fontId="10" fillId="0" borderId="21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14" fillId="0" borderId="20" xfId="0" applyFont="1" applyFill="1" applyBorder="1" applyAlignment="1" applyProtection="1">
      <alignment wrapText="1"/>
      <protection locked="0"/>
    </xf>
    <xf numFmtId="164" fontId="1" fillId="0" borderId="21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10" fillId="0" borderId="24" xfId="0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>
      <alignment horizontal="right" vertical="center"/>
    </xf>
    <xf numFmtId="164" fontId="10" fillId="0" borderId="28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 horizontal="left" wrapText="1"/>
    </xf>
    <xf numFmtId="0" fontId="15" fillId="0" borderId="24" xfId="0" applyFont="1" applyFill="1" applyBorder="1" applyAlignment="1" applyProtection="1">
      <alignment vertical="center" wrapText="1"/>
      <protection locked="0"/>
    </xf>
    <xf numFmtId="164" fontId="10" fillId="0" borderId="26" xfId="0" applyNumberFormat="1" applyFont="1" applyFill="1" applyBorder="1" applyAlignment="1">
      <alignment horizontal="right"/>
    </xf>
    <xf numFmtId="164" fontId="10" fillId="0" borderId="3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9" fillId="0" borderId="22" xfId="0" applyFont="1" applyFill="1" applyBorder="1" applyAlignment="1">
      <alignment horizontal="left"/>
    </xf>
    <xf numFmtId="0" fontId="13" fillId="0" borderId="20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/>
    </xf>
    <xf numFmtId="0" fontId="10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164" fontId="1" fillId="0" borderId="25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2" fillId="0" borderId="32" xfId="0" applyFont="1" applyFill="1" applyBorder="1" applyAlignment="1">
      <alignment wrapText="1"/>
    </xf>
    <xf numFmtId="164" fontId="1" fillId="0" borderId="33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164" fontId="10" fillId="0" borderId="35" xfId="0" applyNumberFormat="1" applyFont="1" applyFill="1" applyBorder="1" applyAlignment="1">
      <alignment horizontal="right"/>
    </xf>
    <xf numFmtId="0" fontId="13" fillId="0" borderId="32" xfId="0" applyFont="1" applyFill="1" applyBorder="1" applyAlignment="1">
      <alignment wrapText="1"/>
    </xf>
    <xf numFmtId="164" fontId="10" fillId="0" borderId="36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164" fontId="10" fillId="0" borderId="3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6" xfId="0" applyFont="1" applyFill="1" applyBorder="1" applyAlignment="1">
      <alignment wrapText="1"/>
    </xf>
    <xf numFmtId="164" fontId="10" fillId="0" borderId="38" xfId="0" applyNumberFormat="1" applyFont="1" applyFill="1" applyBorder="1" applyAlignment="1">
      <alignment horizontal="right"/>
    </xf>
    <xf numFmtId="164" fontId="10" fillId="0" borderId="39" xfId="0" applyNumberFormat="1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27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2" fillId="0" borderId="24" xfId="0" applyFont="1" applyFill="1" applyBorder="1" applyAlignment="1" applyProtection="1">
      <alignment vertical="center"/>
      <protection locked="0"/>
    </xf>
    <xf numFmtId="164" fontId="1" fillId="0" borderId="26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4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164" fontId="1" fillId="0" borderId="45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" fillId="0" borderId="49" xfId="0" applyFont="1" applyFill="1" applyBorder="1" applyAlignment="1">
      <alignment wrapText="1"/>
    </xf>
    <xf numFmtId="0" fontId="22" fillId="0" borderId="52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0" fontId="13" fillId="0" borderId="52" xfId="0" applyFont="1" applyFill="1" applyBorder="1" applyAlignment="1">
      <alignment wrapText="1"/>
    </xf>
    <xf numFmtId="0" fontId="22" fillId="0" borderId="16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10" fillId="0" borderId="16" xfId="0" applyFont="1" applyFill="1" applyBorder="1" applyAlignment="1">
      <alignment vertical="center" wrapText="1"/>
    </xf>
    <xf numFmtId="0" fontId="15" fillId="0" borderId="24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" fillId="0" borderId="56" xfId="0" applyFont="1" applyFill="1" applyBorder="1" applyAlignment="1">
      <alignment horizontal="left" wrapText="1"/>
    </xf>
    <xf numFmtId="164" fontId="1" fillId="0" borderId="57" xfId="0" applyNumberFormat="1" applyFont="1" applyFill="1" applyBorder="1" applyAlignment="1">
      <alignment horizontal="right"/>
    </xf>
    <xf numFmtId="164" fontId="1" fillId="0" borderId="58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4" fillId="0" borderId="0" xfId="0" applyNumberFormat="1" applyFont="1" applyAlignment="1">
      <alignment horizontal="centerContinuous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165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 vertical="top"/>
    </xf>
    <xf numFmtId="0" fontId="6" fillId="0" borderId="59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4" fillId="0" borderId="42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4" fillId="0" borderId="61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26" fillId="0" borderId="59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24" fillId="0" borderId="8" xfId="0" applyFont="1" applyBorder="1" applyAlignment="1">
      <alignment/>
    </xf>
    <xf numFmtId="167" fontId="27" fillId="0" borderId="63" xfId="0" applyNumberFormat="1" applyFont="1" applyBorder="1" applyAlignment="1">
      <alignment horizontal="left" wrapText="1"/>
    </xf>
    <xf numFmtId="49" fontId="7" fillId="0" borderId="64" xfId="0" applyNumberFormat="1" applyFont="1" applyFill="1" applyBorder="1" applyAlignment="1">
      <alignment horizontal="center"/>
    </xf>
    <xf numFmtId="165" fontId="1" fillId="0" borderId="64" xfId="0" applyNumberFormat="1" applyFont="1" applyBorder="1" applyAlignment="1">
      <alignment horizontal="right"/>
    </xf>
    <xf numFmtId="166" fontId="1" fillId="0" borderId="64" xfId="0" applyNumberFormat="1" applyFont="1" applyFill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34" fillId="0" borderId="8" xfId="0" applyFont="1" applyBorder="1" applyAlignment="1">
      <alignment horizontal="center"/>
    </xf>
    <xf numFmtId="167" fontId="27" fillId="0" borderId="14" xfId="0" applyNumberFormat="1" applyFont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0" fontId="26" fillId="0" borderId="65" xfId="0" applyFont="1" applyBorder="1" applyAlignment="1">
      <alignment horizontal="left" vertical="center"/>
    </xf>
    <xf numFmtId="0" fontId="24" fillId="0" borderId="13" xfId="0" applyFont="1" applyBorder="1" applyAlignment="1">
      <alignment/>
    </xf>
    <xf numFmtId="49" fontId="35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0" fontId="24" fillId="0" borderId="63" xfId="0" applyNumberFormat="1" applyFont="1" applyBorder="1" applyAlignment="1">
      <alignment horizontal="left"/>
    </xf>
    <xf numFmtId="49" fontId="7" fillId="0" borderId="63" xfId="0" applyNumberFormat="1" applyFont="1" applyFill="1" applyBorder="1" applyAlignment="1">
      <alignment horizontal="center"/>
    </xf>
    <xf numFmtId="165" fontId="1" fillId="0" borderId="33" xfId="21" applyNumberFormat="1" applyFont="1" applyFill="1" applyBorder="1" applyAlignment="1">
      <alignment horizontal="right"/>
      <protection/>
    </xf>
    <xf numFmtId="166" fontId="1" fillId="0" borderId="63" xfId="0" applyNumberFormat="1" applyFont="1" applyBorder="1" applyAlignment="1">
      <alignment horizontal="right"/>
    </xf>
    <xf numFmtId="166" fontId="1" fillId="0" borderId="66" xfId="0" applyNumberFormat="1" applyFont="1" applyBorder="1" applyAlignment="1">
      <alignment horizontal="right"/>
    </xf>
    <xf numFmtId="0" fontId="37" fillId="0" borderId="65" xfId="0" applyFont="1" applyBorder="1" applyAlignment="1">
      <alignment/>
    </xf>
    <xf numFmtId="167" fontId="24" fillId="0" borderId="22" xfId="0" applyNumberFormat="1" applyFont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/>
    </xf>
    <xf numFmtId="166" fontId="1" fillId="0" borderId="33" xfId="0" applyNumberFormat="1" applyFont="1" applyBorder="1" applyAlignment="1">
      <alignment horizontal="right"/>
    </xf>
    <xf numFmtId="166" fontId="1" fillId="0" borderId="34" xfId="0" applyNumberFormat="1" applyFont="1" applyBorder="1" applyAlignment="1">
      <alignment horizontal="right"/>
    </xf>
    <xf numFmtId="167" fontId="24" fillId="0" borderId="33" xfId="0" applyNumberFormat="1" applyFont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0" fontId="37" fillId="0" borderId="8" xfId="0" applyFont="1" applyBorder="1" applyAlignment="1">
      <alignment/>
    </xf>
    <xf numFmtId="167" fontId="24" fillId="0" borderId="67" xfId="0" applyNumberFormat="1" applyFont="1" applyBorder="1" applyAlignment="1">
      <alignment horizontal="left" wrapText="1"/>
    </xf>
    <xf numFmtId="49" fontId="7" fillId="0" borderId="67" xfId="0" applyNumberFormat="1" applyFont="1" applyFill="1" applyBorder="1" applyAlignment="1">
      <alignment horizontal="center"/>
    </xf>
    <xf numFmtId="165" fontId="1" fillId="0" borderId="67" xfId="0" applyNumberFormat="1" applyFont="1" applyBorder="1" applyAlignment="1">
      <alignment horizontal="right"/>
    </xf>
    <xf numFmtId="166" fontId="1" fillId="0" borderId="67" xfId="0" applyNumberFormat="1" applyFont="1" applyBorder="1" applyAlignment="1">
      <alignment horizontal="right"/>
    </xf>
    <xf numFmtId="166" fontId="1" fillId="0" borderId="68" xfId="0" applyNumberFormat="1" applyFont="1" applyBorder="1" applyAlignment="1">
      <alignment horizontal="right"/>
    </xf>
    <xf numFmtId="49" fontId="35" fillId="0" borderId="45" xfId="0" applyNumberFormat="1" applyFont="1" applyFill="1" applyBorder="1" applyAlignment="1">
      <alignment horizontal="center"/>
    </xf>
    <xf numFmtId="165" fontId="1" fillId="0" borderId="45" xfId="21" applyNumberFormat="1" applyFont="1" applyFill="1" applyBorder="1" applyAlignment="1">
      <alignment horizontal="right"/>
      <protection/>
    </xf>
    <xf numFmtId="166" fontId="1" fillId="0" borderId="45" xfId="0" applyNumberFormat="1" applyFont="1" applyFill="1" applyBorder="1" applyAlignment="1">
      <alignment horizontal="right"/>
    </xf>
    <xf numFmtId="166" fontId="1" fillId="0" borderId="46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167" fontId="24" fillId="0" borderId="63" xfId="0" applyNumberFormat="1" applyFont="1" applyFill="1" applyBorder="1" applyAlignment="1">
      <alignment wrapText="1"/>
    </xf>
    <xf numFmtId="49" fontId="25" fillId="0" borderId="63" xfId="0" applyNumberFormat="1" applyFont="1" applyFill="1" applyBorder="1" applyAlignment="1">
      <alignment horizontal="center"/>
    </xf>
    <xf numFmtId="165" fontId="1" fillId="0" borderId="22" xfId="21" applyNumberFormat="1" applyFont="1" applyFill="1" applyBorder="1" applyAlignment="1">
      <alignment horizontal="right"/>
      <protection/>
    </xf>
    <xf numFmtId="166" fontId="1" fillId="0" borderId="22" xfId="0" applyNumberFormat="1" applyFont="1" applyFill="1" applyBorder="1" applyAlignment="1">
      <alignment horizontal="right"/>
    </xf>
    <xf numFmtId="166" fontId="1" fillId="0" borderId="35" xfId="0" applyNumberFormat="1" applyFont="1" applyFill="1" applyBorder="1" applyAlignment="1">
      <alignment horizontal="right"/>
    </xf>
    <xf numFmtId="167" fontId="24" fillId="0" borderId="33" xfId="0" applyNumberFormat="1" applyFont="1" applyFill="1" applyBorder="1" applyAlignment="1">
      <alignment wrapText="1"/>
    </xf>
    <xf numFmtId="49" fontId="25" fillId="0" borderId="33" xfId="0" applyNumberFormat="1" applyFont="1" applyFill="1" applyBorder="1" applyAlignment="1">
      <alignment horizontal="center"/>
    </xf>
    <xf numFmtId="166" fontId="1" fillId="0" borderId="33" xfId="0" applyNumberFormat="1" applyFont="1" applyFill="1" applyBorder="1" applyAlignment="1">
      <alignment horizontal="right"/>
    </xf>
    <xf numFmtId="166" fontId="1" fillId="0" borderId="34" xfId="0" applyNumberFormat="1" applyFont="1" applyFill="1" applyBorder="1" applyAlignment="1">
      <alignment horizontal="right"/>
    </xf>
    <xf numFmtId="0" fontId="24" fillId="0" borderId="33" xfId="0" applyNumberFormat="1" applyFont="1" applyFill="1" applyBorder="1" applyAlignment="1">
      <alignment wrapText="1"/>
    </xf>
    <xf numFmtId="0" fontId="24" fillId="0" borderId="50" xfId="0" applyNumberFormat="1" applyFont="1" applyFill="1" applyBorder="1" applyAlignment="1">
      <alignment wrapText="1"/>
    </xf>
    <xf numFmtId="0" fontId="0" fillId="0" borderId="69" xfId="0" applyFill="1" applyBorder="1" applyAlignment="1">
      <alignment/>
    </xf>
    <xf numFmtId="0" fontId="24" fillId="0" borderId="67" xfId="0" applyNumberFormat="1" applyFont="1" applyFill="1" applyBorder="1" applyAlignment="1">
      <alignment wrapText="1"/>
    </xf>
    <xf numFmtId="49" fontId="25" fillId="0" borderId="67" xfId="0" applyNumberFormat="1" applyFont="1" applyFill="1" applyBorder="1" applyAlignment="1">
      <alignment horizontal="center"/>
    </xf>
    <xf numFmtId="165" fontId="1" fillId="0" borderId="12" xfId="21" applyNumberFormat="1" applyFont="1" applyFill="1" applyBorder="1" applyAlignment="1">
      <alignment horizontal="right"/>
      <protection/>
    </xf>
    <xf numFmtId="166" fontId="1" fillId="0" borderId="70" xfId="0" applyNumberFormat="1" applyFont="1" applyFill="1" applyBorder="1" applyAlignment="1">
      <alignment horizontal="right"/>
    </xf>
    <xf numFmtId="167" fontId="24" fillId="0" borderId="22" xfId="0" applyNumberFormat="1" applyFont="1" applyFill="1" applyBorder="1" applyAlignment="1">
      <alignment wrapText="1"/>
    </xf>
    <xf numFmtId="49" fontId="25" fillId="0" borderId="22" xfId="0" applyNumberFormat="1" applyFont="1" applyFill="1" applyBorder="1" applyAlignment="1">
      <alignment horizontal="center"/>
    </xf>
    <xf numFmtId="166" fontId="1" fillId="0" borderId="36" xfId="0" applyNumberFormat="1" applyFont="1" applyFill="1" applyBorder="1" applyAlignment="1">
      <alignment horizontal="right"/>
    </xf>
    <xf numFmtId="166" fontId="1" fillId="0" borderId="37" xfId="0" applyNumberFormat="1" applyFont="1" applyFill="1" applyBorder="1" applyAlignment="1">
      <alignment horizontal="right"/>
    </xf>
    <xf numFmtId="167" fontId="24" fillId="0" borderId="67" xfId="0" applyNumberFormat="1" applyFont="1" applyFill="1" applyBorder="1" applyAlignment="1">
      <alignment wrapText="1"/>
    </xf>
    <xf numFmtId="166" fontId="1" fillId="0" borderId="14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right"/>
    </xf>
    <xf numFmtId="166" fontId="1" fillId="0" borderId="21" xfId="0" applyNumberFormat="1" applyFont="1" applyFill="1" applyBorder="1" applyAlignment="1">
      <alignment horizontal="right"/>
    </xf>
    <xf numFmtId="166" fontId="1" fillId="0" borderId="23" xfId="0" applyNumberFormat="1" applyFont="1" applyFill="1" applyBorder="1" applyAlignment="1">
      <alignment horizontal="right"/>
    </xf>
    <xf numFmtId="165" fontId="1" fillId="0" borderId="67" xfId="21" applyNumberFormat="1" applyFont="1" applyFill="1" applyBorder="1" applyAlignment="1">
      <alignment horizontal="right"/>
      <protection/>
    </xf>
    <xf numFmtId="166" fontId="1" fillId="0" borderId="57" xfId="0" applyNumberFormat="1" applyFont="1" applyFill="1" applyBorder="1" applyAlignment="1">
      <alignment horizontal="right"/>
    </xf>
    <xf numFmtId="166" fontId="1" fillId="0" borderId="5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166" fontId="1" fillId="0" borderId="9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0" fontId="0" fillId="0" borderId="33" xfId="0" applyBorder="1" applyAlignment="1">
      <alignment wrapText="1"/>
    </xf>
    <xf numFmtId="166" fontId="1" fillId="0" borderId="71" xfId="0" applyNumberFormat="1" applyFont="1" applyFill="1" applyBorder="1" applyAlignment="1">
      <alignment horizontal="right"/>
    </xf>
    <xf numFmtId="166" fontId="1" fillId="0" borderId="72" xfId="0" applyNumberFormat="1" applyFont="1" applyFill="1" applyBorder="1" applyAlignment="1">
      <alignment horizontal="right"/>
    </xf>
    <xf numFmtId="167" fontId="24" fillId="0" borderId="33" xfId="0" applyNumberFormat="1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65" fontId="1" fillId="0" borderId="33" xfId="0" applyNumberFormat="1" applyFont="1" applyBorder="1" applyAlignment="1">
      <alignment horizontal="right"/>
    </xf>
    <xf numFmtId="0" fontId="1" fillId="0" borderId="33" xfId="0" applyFont="1" applyFill="1" applyBorder="1" applyAlignment="1">
      <alignment wrapText="1"/>
    </xf>
    <xf numFmtId="165" fontId="1" fillId="0" borderId="33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24" fillId="0" borderId="33" xfId="0" applyFont="1" applyFill="1" applyBorder="1" applyAlignment="1">
      <alignment wrapText="1"/>
    </xf>
    <xf numFmtId="0" fontId="24" fillId="0" borderId="22" xfId="0" applyFont="1" applyFill="1" applyBorder="1" applyAlignment="1">
      <alignment wrapText="1"/>
    </xf>
    <xf numFmtId="166" fontId="1" fillId="0" borderId="22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165" fontId="1" fillId="0" borderId="21" xfId="0" applyNumberFormat="1" applyFont="1" applyFill="1" applyBorder="1" applyAlignment="1">
      <alignment horizontal="right"/>
    </xf>
    <xf numFmtId="165" fontId="1" fillId="0" borderId="36" xfId="0" applyNumberFormat="1" applyFont="1" applyFill="1" applyBorder="1" applyAlignment="1">
      <alignment horizontal="right"/>
    </xf>
    <xf numFmtId="167" fontId="0" fillId="0" borderId="10" xfId="0" applyNumberFormat="1" applyBorder="1" applyAlignment="1">
      <alignment wrapText="1"/>
    </xf>
    <xf numFmtId="49" fontId="25" fillId="0" borderId="50" xfId="0" applyNumberFormat="1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right"/>
    </xf>
    <xf numFmtId="166" fontId="1" fillId="0" borderId="50" xfId="0" applyNumberFormat="1" applyFont="1" applyFill="1" applyBorder="1" applyAlignment="1">
      <alignment horizontal="right"/>
    </xf>
    <xf numFmtId="166" fontId="1" fillId="0" borderId="73" xfId="0" applyNumberFormat="1" applyFont="1" applyBorder="1" applyAlignment="1">
      <alignment horizontal="right"/>
    </xf>
    <xf numFmtId="0" fontId="0" fillId="0" borderId="62" xfId="0" applyBorder="1" applyAlignment="1">
      <alignment/>
    </xf>
    <xf numFmtId="0" fontId="0" fillId="0" borderId="18" xfId="0" applyBorder="1" applyAlignment="1">
      <alignment/>
    </xf>
    <xf numFmtId="165" fontId="1" fillId="0" borderId="18" xfId="21" applyNumberFormat="1" applyFont="1" applyFill="1" applyBorder="1" applyAlignment="1">
      <alignment horizontal="right"/>
      <protection/>
    </xf>
    <xf numFmtId="166" fontId="1" fillId="0" borderId="18" xfId="0" applyNumberFormat="1" applyFont="1" applyFill="1" applyBorder="1" applyAlignment="1">
      <alignment horizontal="right"/>
    </xf>
    <xf numFmtId="166" fontId="1" fillId="0" borderId="74" xfId="0" applyNumberFormat="1" applyFont="1" applyBorder="1" applyAlignment="1">
      <alignment horizontal="right"/>
    </xf>
    <xf numFmtId="165" fontId="1" fillId="0" borderId="0" xfId="21" applyNumberFormat="1" applyFont="1" applyFill="1" applyBorder="1" applyAlignment="1">
      <alignment horizontal="right"/>
      <protection/>
    </xf>
    <xf numFmtId="166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39" fillId="0" borderId="0" xfId="0" applyFont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39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41" fillId="0" borderId="0" xfId="0" applyFont="1" applyFill="1" applyAlignment="1">
      <alignment vertical="top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5" fillId="0" borderId="0" xfId="24" applyFont="1" applyFill="1">
      <alignment/>
      <protection/>
    </xf>
    <xf numFmtId="0" fontId="5" fillId="0" borderId="0" xfId="24" applyFont="1" applyFill="1" applyAlignment="1">
      <alignment horizontal="right"/>
      <protection/>
    </xf>
    <xf numFmtId="0" fontId="6" fillId="0" borderId="0" xfId="24" applyFont="1" applyFill="1" applyAlignment="1">
      <alignment horizontal="centerContinuous"/>
      <protection/>
    </xf>
    <xf numFmtId="0" fontId="44" fillId="0" borderId="0" xfId="24" applyFont="1" applyFill="1" applyAlignment="1">
      <alignment horizontal="center"/>
      <protection/>
    </xf>
    <xf numFmtId="0" fontId="1" fillId="0" borderId="0" xfId="24" applyFont="1" applyFill="1">
      <alignment/>
      <protection/>
    </xf>
    <xf numFmtId="0" fontId="1" fillId="0" borderId="0" xfId="24" applyFont="1" applyFill="1" applyAlignment="1">
      <alignment horizontal="centerContinuous"/>
      <protection/>
    </xf>
    <xf numFmtId="0" fontId="1" fillId="0" borderId="75" xfId="24" applyFont="1" applyFill="1" applyBorder="1" applyAlignment="1">
      <alignment vertical="center"/>
      <protection/>
    </xf>
    <xf numFmtId="0" fontId="10" fillId="0" borderId="76" xfId="24" applyFont="1" applyFill="1" applyBorder="1" applyAlignment="1">
      <alignment horizontal="centerContinuous" vertical="center"/>
      <protection/>
    </xf>
    <xf numFmtId="0" fontId="10" fillId="0" borderId="77" xfId="24" applyFont="1" applyFill="1" applyBorder="1" applyAlignment="1">
      <alignment horizontal="centerContinuous" vertical="center"/>
      <protection/>
    </xf>
    <xf numFmtId="0" fontId="10" fillId="0" borderId="78" xfId="24" applyFont="1" applyFill="1" applyBorder="1" applyAlignment="1">
      <alignment horizontal="centerContinuous" vertical="center"/>
      <protection/>
    </xf>
    <xf numFmtId="0" fontId="10" fillId="0" borderId="79" xfId="24" applyFont="1" applyFill="1" applyBorder="1" applyAlignment="1">
      <alignment horizontal="centerContinuous" vertical="center" wrapText="1"/>
      <protection/>
    </xf>
    <xf numFmtId="0" fontId="10" fillId="0" borderId="80" xfId="24" applyFont="1" applyFill="1" applyBorder="1" applyAlignment="1">
      <alignment horizontal="centerContinuous" vertical="center" wrapText="1"/>
      <protection/>
    </xf>
    <xf numFmtId="0" fontId="10" fillId="0" borderId="81" xfId="24" applyFont="1" applyFill="1" applyBorder="1" applyAlignment="1">
      <alignment horizontal="centerContinuous" vertical="center"/>
      <protection/>
    </xf>
    <xf numFmtId="0" fontId="10" fillId="0" borderId="82" xfId="24" applyFont="1" applyFill="1" applyBorder="1" applyAlignment="1">
      <alignment horizontal="center" vertical="center"/>
      <protection/>
    </xf>
    <xf numFmtId="0" fontId="1" fillId="0" borderId="0" xfId="24" applyFont="1" applyFill="1" applyAlignment="1">
      <alignment vertical="center"/>
      <protection/>
    </xf>
    <xf numFmtId="0" fontId="1" fillId="0" borderId="83" xfId="24" applyFont="1" applyFill="1" applyBorder="1">
      <alignment/>
      <protection/>
    </xf>
    <xf numFmtId="3" fontId="15" fillId="0" borderId="8" xfId="24" applyNumberFormat="1" applyFont="1" applyFill="1" applyBorder="1" applyAlignment="1">
      <alignment horizontal="center"/>
      <protection/>
    </xf>
    <xf numFmtId="3" fontId="15" fillId="0" borderId="43" xfId="24" applyNumberFormat="1" applyFont="1" applyFill="1" applyBorder="1" applyAlignment="1">
      <alignment/>
      <protection/>
    </xf>
    <xf numFmtId="3" fontId="15" fillId="0" borderId="60" xfId="24" applyNumberFormat="1" applyFont="1" applyFill="1" applyBorder="1" applyAlignment="1">
      <alignment/>
      <protection/>
    </xf>
    <xf numFmtId="3" fontId="15" fillId="0" borderId="9" xfId="24" applyNumberFormat="1" applyFont="1" applyFill="1" applyBorder="1" applyAlignment="1">
      <alignment/>
      <protection/>
    </xf>
    <xf numFmtId="3" fontId="15" fillId="0" borderId="11" xfId="24" applyNumberFormat="1" applyFont="1" applyFill="1" applyBorder="1" applyAlignment="1">
      <alignment horizontal="center"/>
      <protection/>
    </xf>
    <xf numFmtId="3" fontId="15" fillId="0" borderId="11" xfId="24" applyNumberFormat="1" applyFont="1" applyFill="1" applyBorder="1" applyAlignment="1">
      <alignment/>
      <protection/>
    </xf>
    <xf numFmtId="3" fontId="15" fillId="0" borderId="2" xfId="24" applyNumberFormat="1" applyFont="1" applyFill="1" applyBorder="1" applyAlignment="1">
      <alignment/>
      <protection/>
    </xf>
    <xf numFmtId="3" fontId="15" fillId="0" borderId="4" xfId="24" applyNumberFormat="1" applyFont="1" applyFill="1" applyBorder="1" applyAlignment="1">
      <alignment/>
      <protection/>
    </xf>
    <xf numFmtId="3" fontId="15" fillId="0" borderId="84" xfId="24" applyNumberFormat="1" applyFont="1" applyFill="1" applyBorder="1" applyAlignment="1">
      <alignment/>
      <protection/>
    </xf>
    <xf numFmtId="3" fontId="15" fillId="0" borderId="85" xfId="24" applyNumberFormat="1" applyFont="1" applyFill="1" applyBorder="1" applyAlignment="1">
      <alignment horizontal="center"/>
      <protection/>
    </xf>
    <xf numFmtId="3" fontId="15" fillId="0" borderId="86" xfId="24" applyNumberFormat="1" applyFont="1" applyFill="1" applyBorder="1" applyAlignment="1">
      <alignment/>
      <protection/>
    </xf>
    <xf numFmtId="0" fontId="10" fillId="0" borderId="87" xfId="24" applyFont="1" applyFill="1" applyBorder="1" applyAlignment="1">
      <alignment horizontal="center"/>
      <protection/>
    </xf>
    <xf numFmtId="3" fontId="15" fillId="0" borderId="9" xfId="24" applyNumberFormat="1" applyFont="1" applyFill="1" applyBorder="1" applyAlignment="1">
      <alignment horizontal="center"/>
      <protection/>
    </xf>
    <xf numFmtId="3" fontId="15" fillId="0" borderId="10" xfId="24" applyNumberFormat="1" applyFont="1" applyFill="1" applyBorder="1" applyAlignment="1">
      <alignment horizontal="center"/>
      <protection/>
    </xf>
    <xf numFmtId="3" fontId="15" fillId="0" borderId="88" xfId="24" applyNumberFormat="1" applyFont="1" applyFill="1" applyBorder="1" applyAlignment="1">
      <alignment horizontal="center"/>
      <protection/>
    </xf>
    <xf numFmtId="3" fontId="15" fillId="0" borderId="0" xfId="24" applyNumberFormat="1" applyFont="1" applyFill="1" applyBorder="1" applyAlignment="1">
      <alignment horizontal="center"/>
      <protection/>
    </xf>
    <xf numFmtId="0" fontId="1" fillId="0" borderId="89" xfId="24" applyFont="1" applyFill="1" applyBorder="1">
      <alignment/>
      <protection/>
    </xf>
    <xf numFmtId="3" fontId="15" fillId="0" borderId="16" xfId="24" applyNumberFormat="1" applyFont="1" applyFill="1" applyBorder="1" applyAlignment="1">
      <alignment horizontal="center"/>
      <protection/>
    </xf>
    <xf numFmtId="3" fontId="15" fillId="0" borderId="17" xfId="24" applyNumberFormat="1" applyFont="1" applyFill="1" applyBorder="1" applyAlignment="1">
      <alignment horizontal="center"/>
      <protection/>
    </xf>
    <xf numFmtId="3" fontId="15" fillId="0" borderId="19" xfId="24" applyNumberFormat="1" applyFont="1" applyFill="1" applyBorder="1" applyAlignment="1">
      <alignment horizontal="center"/>
      <protection/>
    </xf>
    <xf numFmtId="3" fontId="15" fillId="0" borderId="18" xfId="24" applyNumberFormat="1" applyFont="1" applyFill="1" applyBorder="1" applyAlignment="1">
      <alignment horizontal="center"/>
      <protection/>
    </xf>
    <xf numFmtId="3" fontId="15" fillId="0" borderId="74" xfId="24" applyNumberFormat="1" applyFont="1" applyFill="1" applyBorder="1" applyAlignment="1">
      <alignment horizontal="center"/>
      <protection/>
    </xf>
    <xf numFmtId="3" fontId="15" fillId="0" borderId="90" xfId="24" applyNumberFormat="1" applyFont="1" applyFill="1" applyBorder="1" applyAlignment="1">
      <alignment horizontal="center"/>
      <protection/>
    </xf>
    <xf numFmtId="3" fontId="15" fillId="0" borderId="1" xfId="24" applyNumberFormat="1" applyFont="1" applyFill="1" applyBorder="1" applyAlignment="1">
      <alignment horizontal="center"/>
      <protection/>
    </xf>
    <xf numFmtId="0" fontId="10" fillId="0" borderId="91" xfId="24" applyFont="1" applyFill="1" applyBorder="1" applyAlignment="1">
      <alignment horizontal="center"/>
      <protection/>
    </xf>
    <xf numFmtId="0" fontId="1" fillId="0" borderId="92" xfId="24" applyFont="1" applyFill="1" applyBorder="1" applyAlignment="1">
      <alignment horizontal="center"/>
      <protection/>
    </xf>
    <xf numFmtId="0" fontId="46" fillId="0" borderId="16" xfId="24" applyFont="1" applyFill="1" applyBorder="1" applyAlignment="1">
      <alignment horizontal="center"/>
      <protection/>
    </xf>
    <xf numFmtId="0" fontId="46" fillId="0" borderId="17" xfId="24" applyFont="1" applyFill="1" applyBorder="1" applyAlignment="1">
      <alignment horizontal="center"/>
      <protection/>
    </xf>
    <xf numFmtId="0" fontId="46" fillId="0" borderId="19" xfId="24" applyFont="1" applyFill="1" applyBorder="1" applyAlignment="1">
      <alignment horizontal="center"/>
      <protection/>
    </xf>
    <xf numFmtId="0" fontId="46" fillId="0" borderId="90" xfId="24" applyFont="1" applyFill="1" applyBorder="1" applyAlignment="1">
      <alignment horizontal="center"/>
      <protection/>
    </xf>
    <xf numFmtId="0" fontId="46" fillId="0" borderId="18" xfId="24" applyFont="1" applyFill="1" applyBorder="1" applyAlignment="1">
      <alignment horizontal="center"/>
      <protection/>
    </xf>
    <xf numFmtId="0" fontId="46" fillId="0" borderId="55" xfId="24" applyFont="1" applyFill="1" applyBorder="1" applyAlignment="1">
      <alignment horizontal="center"/>
      <protection/>
    </xf>
    <xf numFmtId="0" fontId="46" fillId="0" borderId="74" xfId="24" applyFont="1" applyFill="1" applyBorder="1" applyAlignment="1">
      <alignment horizontal="center"/>
      <protection/>
    </xf>
    <xf numFmtId="0" fontId="46" fillId="0" borderId="91" xfId="24" applyFont="1" applyFill="1" applyBorder="1" applyAlignment="1">
      <alignment horizontal="center"/>
      <protection/>
    </xf>
    <xf numFmtId="0" fontId="6" fillId="0" borderId="93" xfId="24" applyFont="1" applyFill="1" applyBorder="1" applyAlignment="1">
      <alignment horizontal="left"/>
      <protection/>
    </xf>
    <xf numFmtId="4" fontId="6" fillId="0" borderId="2" xfId="24" applyNumberFormat="1" applyFont="1" applyFill="1" applyBorder="1">
      <alignment/>
      <protection/>
    </xf>
    <xf numFmtId="4" fontId="6" fillId="0" borderId="3" xfId="24" applyNumberFormat="1" applyFont="1" applyFill="1" applyBorder="1">
      <alignment/>
      <protection/>
    </xf>
    <xf numFmtId="3" fontId="6" fillId="0" borderId="3" xfId="24" applyNumberFormat="1" applyFont="1" applyFill="1" applyBorder="1">
      <alignment/>
      <protection/>
    </xf>
    <xf numFmtId="3" fontId="6" fillId="0" borderId="7" xfId="24" applyNumberFormat="1" applyFont="1" applyFill="1" applyBorder="1">
      <alignment/>
      <protection/>
    </xf>
    <xf numFmtId="4" fontId="6" fillId="0" borderId="85" xfId="24" applyNumberFormat="1" applyFont="1" applyFill="1" applyBorder="1">
      <alignment/>
      <protection/>
    </xf>
    <xf numFmtId="3" fontId="6" fillId="0" borderId="40" xfId="24" applyNumberFormat="1" applyFont="1" applyFill="1" applyBorder="1">
      <alignment/>
      <protection/>
    </xf>
    <xf numFmtId="4" fontId="6" fillId="0" borderId="4" xfId="24" applyNumberFormat="1" applyFont="1" applyFill="1" applyBorder="1">
      <alignment/>
      <protection/>
    </xf>
    <xf numFmtId="3" fontId="6" fillId="0" borderId="84" xfId="24" applyNumberFormat="1" applyFont="1" applyFill="1" applyBorder="1">
      <alignment/>
      <protection/>
    </xf>
    <xf numFmtId="4" fontId="6" fillId="0" borderId="94" xfId="24" applyNumberFormat="1" applyFont="1" applyFill="1" applyBorder="1">
      <alignment/>
      <protection/>
    </xf>
    <xf numFmtId="0" fontId="6" fillId="0" borderId="0" xfId="24" applyFont="1" applyFill="1">
      <alignment/>
      <protection/>
    </xf>
    <xf numFmtId="0" fontId="6" fillId="0" borderId="95" xfId="24" applyFont="1" applyFill="1" applyBorder="1" applyAlignment="1">
      <alignment horizontal="left"/>
      <protection/>
    </xf>
    <xf numFmtId="4" fontId="6" fillId="0" borderId="69" xfId="24" applyNumberFormat="1" applyFont="1" applyFill="1" applyBorder="1">
      <alignment/>
      <protection/>
    </xf>
    <xf numFmtId="4" fontId="6" fillId="0" borderId="14" xfId="24" applyNumberFormat="1" applyFont="1" applyFill="1" applyBorder="1">
      <alignment/>
      <protection/>
    </xf>
    <xf numFmtId="3" fontId="6" fillId="0" borderId="14" xfId="24" applyNumberFormat="1" applyFont="1" applyFill="1" applyBorder="1">
      <alignment/>
      <protection/>
    </xf>
    <xf numFmtId="3" fontId="6" fillId="0" borderId="15" xfId="24" applyNumberFormat="1" applyFont="1" applyFill="1" applyBorder="1">
      <alignment/>
      <protection/>
    </xf>
    <xf numFmtId="4" fontId="6" fillId="0" borderId="96" xfId="24" applyNumberFormat="1" applyFont="1" applyFill="1" applyBorder="1">
      <alignment/>
      <protection/>
    </xf>
    <xf numFmtId="3" fontId="6" fillId="0" borderId="13" xfId="24" applyNumberFormat="1" applyFont="1" applyFill="1" applyBorder="1">
      <alignment/>
      <protection/>
    </xf>
    <xf numFmtId="4" fontId="6" fillId="0" borderId="12" xfId="24" applyNumberFormat="1" applyFont="1" applyFill="1" applyBorder="1">
      <alignment/>
      <protection/>
    </xf>
    <xf numFmtId="3" fontId="6" fillId="0" borderId="70" xfId="24" applyNumberFormat="1" applyFont="1" applyFill="1" applyBorder="1">
      <alignment/>
      <protection/>
    </xf>
    <xf numFmtId="4" fontId="6" fillId="0" borderId="97" xfId="24" applyNumberFormat="1" applyFont="1" applyFill="1" applyBorder="1">
      <alignment/>
      <protection/>
    </xf>
    <xf numFmtId="4" fontId="6" fillId="0" borderId="8" xfId="24" applyNumberFormat="1" applyFont="1" applyFill="1" applyBorder="1">
      <alignment/>
      <protection/>
    </xf>
    <xf numFmtId="4" fontId="6" fillId="0" borderId="9" xfId="24" applyNumberFormat="1" applyFont="1" applyFill="1" applyBorder="1">
      <alignment/>
      <protection/>
    </xf>
    <xf numFmtId="3" fontId="6" fillId="0" borderId="9" xfId="24" applyNumberFormat="1" applyFont="1" applyFill="1" applyBorder="1">
      <alignment/>
      <protection/>
    </xf>
    <xf numFmtId="3" fontId="6" fillId="0" borderId="11" xfId="24" applyNumberFormat="1" applyFont="1" applyFill="1" applyBorder="1">
      <alignment/>
      <protection/>
    </xf>
    <xf numFmtId="3" fontId="6" fillId="0" borderId="0" xfId="24" applyNumberFormat="1" applyFont="1" applyFill="1" applyBorder="1">
      <alignment/>
      <protection/>
    </xf>
    <xf numFmtId="4" fontId="6" fillId="0" borderId="10" xfId="24" applyNumberFormat="1" applyFont="1" applyFill="1" applyBorder="1">
      <alignment/>
      <protection/>
    </xf>
    <xf numFmtId="3" fontId="6" fillId="0" borderId="88" xfId="24" applyNumberFormat="1" applyFont="1" applyFill="1" applyBorder="1">
      <alignment/>
      <protection/>
    </xf>
    <xf numFmtId="4" fontId="6" fillId="0" borderId="87" xfId="24" applyNumberFormat="1" applyFont="1" applyFill="1" applyBorder="1">
      <alignment/>
      <protection/>
    </xf>
    <xf numFmtId="0" fontId="1" fillId="0" borderId="93" xfId="24" applyFont="1" applyFill="1" applyBorder="1">
      <alignment/>
      <protection/>
    </xf>
    <xf numFmtId="4" fontId="47" fillId="0" borderId="8" xfId="24" applyNumberFormat="1" applyFont="1" applyFill="1" applyBorder="1">
      <alignment/>
      <protection/>
    </xf>
    <xf numFmtId="4" fontId="47" fillId="2" borderId="9" xfId="24" applyNumberFormat="1" applyFont="1" applyFill="1" applyBorder="1">
      <alignment/>
      <protection/>
    </xf>
    <xf numFmtId="3" fontId="47" fillId="2" borderId="9" xfId="24" applyNumberFormat="1" applyFont="1" applyFill="1" applyBorder="1">
      <alignment/>
      <protection/>
    </xf>
    <xf numFmtId="3" fontId="47" fillId="0" borderId="11" xfId="24" applyNumberFormat="1" applyFont="1" applyFill="1" applyBorder="1">
      <alignment/>
      <protection/>
    </xf>
    <xf numFmtId="4" fontId="47" fillId="2" borderId="8" xfId="24" applyNumberFormat="1" applyFont="1" applyFill="1" applyBorder="1">
      <alignment/>
      <protection/>
    </xf>
    <xf numFmtId="3" fontId="47" fillId="2" borderId="11" xfId="24" applyNumberFormat="1" applyFont="1" applyFill="1" applyBorder="1">
      <alignment/>
      <protection/>
    </xf>
    <xf numFmtId="4" fontId="47" fillId="0" borderId="85" xfId="24" applyNumberFormat="1" applyFont="1" applyFill="1" applyBorder="1">
      <alignment/>
      <protection/>
    </xf>
    <xf numFmtId="3" fontId="47" fillId="2" borderId="0" xfId="24" applyNumberFormat="1" applyFont="1" applyFill="1" applyBorder="1">
      <alignment/>
      <protection/>
    </xf>
    <xf numFmtId="4" fontId="47" fillId="2" borderId="10" xfId="24" applyNumberFormat="1" applyFont="1" applyFill="1" applyBorder="1">
      <alignment/>
      <protection/>
    </xf>
    <xf numFmtId="3" fontId="47" fillId="2" borderId="88" xfId="24" applyNumberFormat="1" applyFont="1" applyFill="1" applyBorder="1">
      <alignment/>
      <protection/>
    </xf>
    <xf numFmtId="4" fontId="47" fillId="0" borderId="87" xfId="24" applyNumberFormat="1" applyFont="1" applyFill="1" applyBorder="1">
      <alignment/>
      <protection/>
    </xf>
    <xf numFmtId="0" fontId="1" fillId="0" borderId="92" xfId="24" applyFont="1" applyFill="1" applyBorder="1" applyAlignment="1">
      <alignment horizontal="left"/>
      <protection/>
    </xf>
    <xf numFmtId="4" fontId="47" fillId="0" borderId="16" xfId="24" applyNumberFormat="1" applyFont="1" applyFill="1" applyBorder="1">
      <alignment/>
      <protection/>
    </xf>
    <xf numFmtId="4" fontId="47" fillId="0" borderId="17" xfId="24" applyNumberFormat="1" applyFont="1" applyFill="1" applyBorder="1">
      <alignment/>
      <protection/>
    </xf>
    <xf numFmtId="3" fontId="47" fillId="0" borderId="17" xfId="24" applyNumberFormat="1" applyFont="1" applyFill="1" applyBorder="1">
      <alignment/>
      <protection/>
    </xf>
    <xf numFmtId="3" fontId="47" fillId="0" borderId="19" xfId="24" applyNumberFormat="1" applyFont="1" applyFill="1" applyBorder="1">
      <alignment/>
      <protection/>
    </xf>
    <xf numFmtId="4" fontId="47" fillId="0" borderId="90" xfId="24" applyNumberFormat="1" applyFont="1" applyFill="1" applyBorder="1">
      <alignment/>
      <protection/>
    </xf>
    <xf numFmtId="3" fontId="47" fillId="0" borderId="1" xfId="24" applyNumberFormat="1" applyFont="1" applyFill="1" applyBorder="1">
      <alignment/>
      <protection/>
    </xf>
    <xf numFmtId="4" fontId="47" fillId="0" borderId="18" xfId="24" applyNumberFormat="1" applyFont="1" applyFill="1" applyBorder="1">
      <alignment/>
      <protection/>
    </xf>
    <xf numFmtId="3" fontId="47" fillId="0" borderId="74" xfId="24" applyNumberFormat="1" applyFont="1" applyFill="1" applyBorder="1">
      <alignment/>
      <protection/>
    </xf>
    <xf numFmtId="4" fontId="47" fillId="0" borderId="91" xfId="24" applyNumberFormat="1" applyFont="1" applyFill="1" applyBorder="1">
      <alignment/>
      <protection/>
    </xf>
    <xf numFmtId="0" fontId="1" fillId="0" borderId="83" xfId="24" applyFont="1" applyFill="1" applyBorder="1">
      <alignment/>
      <protection/>
    </xf>
    <xf numFmtId="0" fontId="6" fillId="0" borderId="95" xfId="24" applyFont="1" applyFill="1" applyBorder="1">
      <alignment/>
      <protection/>
    </xf>
    <xf numFmtId="0" fontId="6" fillId="2" borderId="95" xfId="24" applyFont="1" applyFill="1" applyBorder="1">
      <alignment/>
      <protection/>
    </xf>
    <xf numFmtId="4" fontId="6" fillId="2" borderId="14" xfId="24" applyNumberFormat="1" applyFont="1" applyFill="1" applyBorder="1">
      <alignment/>
      <protection/>
    </xf>
    <xf numFmtId="3" fontId="6" fillId="2" borderId="14" xfId="24" applyNumberFormat="1" applyFont="1" applyFill="1" applyBorder="1">
      <alignment/>
      <protection/>
    </xf>
    <xf numFmtId="4" fontId="6" fillId="2" borderId="69" xfId="24" applyNumberFormat="1" applyFont="1" applyFill="1" applyBorder="1">
      <alignment/>
      <protection/>
    </xf>
    <xf numFmtId="3" fontId="6" fillId="2" borderId="15" xfId="24" applyNumberFormat="1" applyFont="1" applyFill="1" applyBorder="1">
      <alignment/>
      <protection/>
    </xf>
    <xf numFmtId="3" fontId="6" fillId="2" borderId="13" xfId="24" applyNumberFormat="1" applyFont="1" applyFill="1" applyBorder="1">
      <alignment/>
      <protection/>
    </xf>
    <xf numFmtId="4" fontId="6" fillId="2" borderId="12" xfId="24" applyNumberFormat="1" applyFont="1" applyFill="1" applyBorder="1">
      <alignment/>
      <protection/>
    </xf>
    <xf numFmtId="3" fontId="6" fillId="2" borderId="70" xfId="24" applyNumberFormat="1" applyFont="1" applyFill="1" applyBorder="1">
      <alignment/>
      <protection/>
    </xf>
    <xf numFmtId="4" fontId="6" fillId="2" borderId="97" xfId="24" applyNumberFormat="1" applyFont="1" applyFill="1" applyBorder="1">
      <alignment/>
      <protection/>
    </xf>
    <xf numFmtId="0" fontId="7" fillId="0" borderId="98" xfId="24" applyFont="1" applyFill="1" applyBorder="1" applyAlignment="1">
      <alignment vertical="top"/>
      <protection/>
    </xf>
    <xf numFmtId="0" fontId="1" fillId="0" borderId="98" xfId="24" applyFont="1" applyFill="1" applyBorder="1" applyAlignment="1">
      <alignment horizontal="left" wrapText="1" shrinkToFit="1"/>
      <protection/>
    </xf>
    <xf numFmtId="0" fontId="6" fillId="0" borderId="98" xfId="24" applyFont="1" applyFill="1" applyBorder="1" applyAlignment="1">
      <alignment horizontal="left" wrapText="1" shrinkToFit="1"/>
      <protection/>
    </xf>
    <xf numFmtId="0" fontId="1" fillId="0" borderId="98" xfId="24" applyFont="1" applyFill="1" applyBorder="1">
      <alignment/>
      <protection/>
    </xf>
    <xf numFmtId="0" fontId="1" fillId="0" borderId="99" xfId="24" applyFont="1" applyFill="1" applyBorder="1" applyAlignment="1">
      <alignment horizontal="left"/>
      <protection/>
    </xf>
    <xf numFmtId="4" fontId="6" fillId="0" borderId="100" xfId="24" applyNumberFormat="1" applyFont="1" applyFill="1" applyBorder="1">
      <alignment/>
      <protection/>
    </xf>
    <xf numFmtId="4" fontId="6" fillId="2" borderId="101" xfId="24" applyNumberFormat="1" applyFont="1" applyFill="1" applyBorder="1">
      <alignment/>
      <protection/>
    </xf>
    <xf numFmtId="3" fontId="6" fillId="2" borderId="101" xfId="24" applyNumberFormat="1" applyFont="1" applyFill="1" applyBorder="1">
      <alignment/>
      <protection/>
    </xf>
    <xf numFmtId="3" fontId="6" fillId="0" borderId="102" xfId="24" applyNumberFormat="1" applyFont="1" applyFill="1" applyBorder="1">
      <alignment/>
      <protection/>
    </xf>
    <xf numFmtId="4" fontId="6" fillId="2" borderId="100" xfId="24" applyNumberFormat="1" applyFont="1" applyFill="1" applyBorder="1">
      <alignment/>
      <protection/>
    </xf>
    <xf numFmtId="3" fontId="6" fillId="2" borderId="102" xfId="24" applyNumberFormat="1" applyFont="1" applyFill="1" applyBorder="1">
      <alignment/>
      <protection/>
    </xf>
    <xf numFmtId="4" fontId="6" fillId="0" borderId="103" xfId="24" applyNumberFormat="1" applyFont="1" applyFill="1" applyBorder="1">
      <alignment/>
      <protection/>
    </xf>
    <xf numFmtId="3" fontId="6" fillId="2" borderId="104" xfId="24" applyNumberFormat="1" applyFont="1" applyFill="1" applyBorder="1">
      <alignment/>
      <protection/>
    </xf>
    <xf numFmtId="4" fontId="6" fillId="2" borderId="105" xfId="24" applyNumberFormat="1" applyFont="1" applyFill="1" applyBorder="1">
      <alignment/>
      <protection/>
    </xf>
    <xf numFmtId="3" fontId="6" fillId="2" borderId="106" xfId="24" applyNumberFormat="1" applyFont="1" applyFill="1" applyBorder="1">
      <alignment/>
      <protection/>
    </xf>
    <xf numFmtId="4" fontId="6" fillId="2" borderId="107" xfId="24" applyNumberFormat="1" applyFont="1" applyFill="1" applyBorder="1">
      <alignment/>
      <protection/>
    </xf>
    <xf numFmtId="0" fontId="1" fillId="0" borderId="95" xfId="24" applyFont="1" applyFill="1" applyBorder="1" applyAlignment="1">
      <alignment horizontal="left"/>
      <protection/>
    </xf>
    <xf numFmtId="0" fontId="6" fillId="0" borderId="99" xfId="24" applyFont="1" applyFill="1" applyBorder="1" applyAlignment="1">
      <alignment horizontal="left"/>
      <protection/>
    </xf>
    <xf numFmtId="4" fontId="6" fillId="0" borderId="101" xfId="24" applyNumberFormat="1" applyFont="1" applyFill="1" applyBorder="1">
      <alignment/>
      <protection/>
    </xf>
    <xf numFmtId="3" fontId="6" fillId="0" borderId="101" xfId="24" applyNumberFormat="1" applyFont="1" applyFill="1" applyBorder="1">
      <alignment/>
      <protection/>
    </xf>
    <xf numFmtId="3" fontId="6" fillId="0" borderId="104" xfId="24" applyNumberFormat="1" applyFont="1" applyFill="1" applyBorder="1">
      <alignment/>
      <protection/>
    </xf>
    <xf numFmtId="4" fontId="6" fillId="0" borderId="105" xfId="24" applyNumberFormat="1" applyFont="1" applyFill="1" applyBorder="1">
      <alignment/>
      <protection/>
    </xf>
    <xf numFmtId="3" fontId="6" fillId="0" borderId="106" xfId="24" applyNumberFormat="1" applyFont="1" applyFill="1" applyBorder="1">
      <alignment/>
      <protection/>
    </xf>
    <xf numFmtId="4" fontId="6" fillId="0" borderId="107" xfId="24" applyNumberFormat="1" applyFont="1" applyFill="1" applyBorder="1">
      <alignment/>
      <protection/>
    </xf>
    <xf numFmtId="0" fontId="10" fillId="0" borderId="83" xfId="24" applyFont="1" applyFill="1" applyBorder="1">
      <alignment/>
      <protection/>
    </xf>
    <xf numFmtId="0" fontId="6" fillId="0" borderId="95" xfId="24" applyFont="1" applyFill="1" applyBorder="1" applyAlignment="1">
      <alignment horizontal="left" shrinkToFit="1"/>
      <protection/>
    </xf>
    <xf numFmtId="0" fontId="1" fillId="0" borderId="92" xfId="24" applyFont="1" applyFill="1" applyBorder="1">
      <alignment/>
      <protection/>
    </xf>
    <xf numFmtId="4" fontId="6" fillId="0" borderId="16" xfId="24" applyNumberFormat="1" applyFont="1" applyFill="1" applyBorder="1">
      <alignment/>
      <protection/>
    </xf>
    <xf numFmtId="4" fontId="6" fillId="0" borderId="17" xfId="24" applyNumberFormat="1" applyFont="1" applyFill="1" applyBorder="1">
      <alignment/>
      <protection/>
    </xf>
    <xf numFmtId="3" fontId="6" fillId="0" borderId="17" xfId="24" applyNumberFormat="1" applyFont="1" applyFill="1" applyBorder="1">
      <alignment/>
      <protection/>
    </xf>
    <xf numFmtId="3" fontId="6" fillId="0" borderId="19" xfId="24" applyNumberFormat="1" applyFont="1" applyFill="1" applyBorder="1">
      <alignment/>
      <protection/>
    </xf>
    <xf numFmtId="4" fontId="6" fillId="0" borderId="90" xfId="24" applyNumberFormat="1" applyFont="1" applyFill="1" applyBorder="1">
      <alignment/>
      <protection/>
    </xf>
    <xf numFmtId="3" fontId="6" fillId="0" borderId="1" xfId="24" applyNumberFormat="1" applyFont="1" applyFill="1" applyBorder="1">
      <alignment/>
      <protection/>
    </xf>
    <xf numFmtId="4" fontId="6" fillId="0" borderId="18" xfId="24" applyNumberFormat="1" applyFont="1" applyFill="1" applyBorder="1">
      <alignment/>
      <protection/>
    </xf>
    <xf numFmtId="3" fontId="6" fillId="0" borderId="74" xfId="24" applyNumberFormat="1" applyFont="1" applyFill="1" applyBorder="1">
      <alignment/>
      <protection/>
    </xf>
    <xf numFmtId="4" fontId="6" fillId="0" borderId="91" xfId="24" applyNumberFormat="1" applyFont="1" applyFill="1" applyBorder="1">
      <alignment/>
      <protection/>
    </xf>
    <xf numFmtId="0" fontId="6" fillId="0" borderId="95" xfId="24" applyFont="1" applyFill="1" applyBorder="1" applyAlignment="1">
      <alignment vertical="center"/>
      <protection/>
    </xf>
    <xf numFmtId="4" fontId="6" fillId="0" borderId="69" xfId="24" applyNumberFormat="1" applyFont="1" applyFill="1" applyBorder="1" applyAlignment="1">
      <alignment vertical="center"/>
      <protection/>
    </xf>
    <xf numFmtId="4" fontId="6" fillId="0" borderId="14" xfId="24" applyNumberFormat="1" applyFont="1" applyFill="1" applyBorder="1" applyAlignment="1">
      <alignment vertical="center"/>
      <protection/>
    </xf>
    <xf numFmtId="3" fontId="6" fillId="0" borderId="14" xfId="24" applyNumberFormat="1" applyFont="1" applyFill="1" applyBorder="1" applyAlignment="1">
      <alignment vertical="center"/>
      <protection/>
    </xf>
    <xf numFmtId="3" fontId="6" fillId="0" borderId="15" xfId="24" applyNumberFormat="1" applyFont="1" applyFill="1" applyBorder="1" applyAlignment="1">
      <alignment vertical="center"/>
      <protection/>
    </xf>
    <xf numFmtId="4" fontId="6" fillId="0" borderId="96" xfId="24" applyNumberFormat="1" applyFont="1" applyFill="1" applyBorder="1" applyAlignment="1">
      <alignment vertical="center"/>
      <protection/>
    </xf>
    <xf numFmtId="3" fontId="6" fillId="0" borderId="13" xfId="24" applyNumberFormat="1" applyFont="1" applyFill="1" applyBorder="1" applyAlignment="1">
      <alignment vertical="center"/>
      <protection/>
    </xf>
    <xf numFmtId="4" fontId="6" fillId="2" borderId="24" xfId="24" applyNumberFormat="1" applyFont="1" applyFill="1" applyBorder="1" applyAlignment="1">
      <alignment vertical="center"/>
      <protection/>
    </xf>
    <xf numFmtId="4" fontId="6" fillId="2" borderId="26" xfId="24" applyNumberFormat="1" applyFont="1" applyFill="1" applyBorder="1" applyAlignment="1">
      <alignment vertical="center"/>
      <protection/>
    </xf>
    <xf numFmtId="3" fontId="6" fillId="2" borderId="30" xfId="24" applyNumberFormat="1" applyFont="1" applyFill="1" applyBorder="1">
      <alignment/>
      <protection/>
    </xf>
    <xf numFmtId="4" fontId="6" fillId="0" borderId="97" xfId="24" applyNumberFormat="1" applyFont="1" applyFill="1" applyBorder="1" applyAlignment="1">
      <alignment vertical="center"/>
      <protection/>
    </xf>
    <xf numFmtId="0" fontId="1" fillId="0" borderId="108" xfId="24" applyFont="1" applyFill="1" applyBorder="1">
      <alignment/>
      <protection/>
    </xf>
    <xf numFmtId="4" fontId="6" fillId="0" borderId="24" xfId="24" applyNumberFormat="1" applyFont="1" applyFill="1" applyBorder="1">
      <alignment/>
      <protection/>
    </xf>
    <xf numFmtId="4" fontId="6" fillId="0" borderId="25" xfId="24" applyNumberFormat="1" applyFont="1" applyFill="1" applyBorder="1">
      <alignment/>
      <protection/>
    </xf>
    <xf numFmtId="3" fontId="6" fillId="0" borderId="25" xfId="24" applyNumberFormat="1" applyFont="1" applyFill="1" applyBorder="1">
      <alignment/>
      <protection/>
    </xf>
    <xf numFmtId="3" fontId="6" fillId="0" borderId="28" xfId="24" applyNumberFormat="1" applyFont="1" applyFill="1" applyBorder="1">
      <alignment/>
      <protection/>
    </xf>
    <xf numFmtId="4" fontId="6" fillId="0" borderId="109" xfId="24" applyNumberFormat="1" applyFont="1" applyFill="1" applyBorder="1">
      <alignment/>
      <protection/>
    </xf>
    <xf numFmtId="3" fontId="6" fillId="0" borderId="27" xfId="24" applyNumberFormat="1" applyFont="1" applyFill="1" applyBorder="1">
      <alignment/>
      <protection/>
    </xf>
    <xf numFmtId="4" fontId="6" fillId="0" borderId="26" xfId="24" applyNumberFormat="1" applyFont="1" applyFill="1" applyBorder="1">
      <alignment/>
      <protection/>
    </xf>
    <xf numFmtId="3" fontId="6" fillId="0" borderId="30" xfId="24" applyNumberFormat="1" applyFont="1" applyFill="1" applyBorder="1">
      <alignment/>
      <protection/>
    </xf>
    <xf numFmtId="4" fontId="6" fillId="0" borderId="110" xfId="24" applyNumberFormat="1" applyFont="1" applyFill="1" applyBorder="1">
      <alignment/>
      <protection/>
    </xf>
    <xf numFmtId="0" fontId="6" fillId="2" borderId="95" xfId="24" applyFont="1" applyFill="1" applyBorder="1" applyAlignment="1">
      <alignment horizontal="left"/>
      <protection/>
    </xf>
    <xf numFmtId="4" fontId="6" fillId="0" borderId="111" xfId="24" applyNumberFormat="1" applyFont="1" applyFill="1" applyBorder="1">
      <alignment/>
      <protection/>
    </xf>
    <xf numFmtId="4" fontId="6" fillId="2" borderId="41" xfId="24" applyNumberFormat="1" applyFont="1" applyFill="1" applyBorder="1">
      <alignment/>
      <protection/>
    </xf>
    <xf numFmtId="4" fontId="6" fillId="2" borderId="42" xfId="24" applyNumberFormat="1" applyFont="1" applyFill="1" applyBorder="1">
      <alignment/>
      <protection/>
    </xf>
    <xf numFmtId="3" fontId="6" fillId="2" borderId="5" xfId="24" applyNumberFormat="1" applyFont="1" applyFill="1" applyBorder="1">
      <alignment/>
      <protection/>
    </xf>
    <xf numFmtId="0" fontId="10" fillId="0" borderId="93" xfId="24" applyFont="1" applyFill="1" applyBorder="1" applyAlignment="1">
      <alignment horizontal="left"/>
      <protection/>
    </xf>
    <xf numFmtId="4" fontId="6" fillId="2" borderId="9" xfId="24" applyNumberFormat="1" applyFont="1" applyFill="1" applyBorder="1">
      <alignment/>
      <protection/>
    </xf>
    <xf numFmtId="3" fontId="6" fillId="2" borderId="9" xfId="24" applyNumberFormat="1" applyFont="1" applyFill="1" applyBorder="1">
      <alignment/>
      <protection/>
    </xf>
    <xf numFmtId="4" fontId="6" fillId="2" borderId="8" xfId="24" applyNumberFormat="1" applyFont="1" applyFill="1" applyBorder="1">
      <alignment/>
      <protection/>
    </xf>
    <xf numFmtId="3" fontId="6" fillId="2" borderId="11" xfId="24" applyNumberFormat="1" applyFont="1" applyFill="1" applyBorder="1">
      <alignment/>
      <protection/>
    </xf>
    <xf numFmtId="3" fontId="6" fillId="2" borderId="0" xfId="24" applyNumberFormat="1" applyFont="1" applyFill="1" applyBorder="1">
      <alignment/>
      <protection/>
    </xf>
    <xf numFmtId="4" fontId="6" fillId="2" borderId="10" xfId="24" applyNumberFormat="1" applyFont="1" applyFill="1" applyBorder="1">
      <alignment/>
      <protection/>
    </xf>
    <xf numFmtId="3" fontId="6" fillId="2" borderId="88" xfId="24" applyNumberFormat="1" applyFont="1" applyFill="1" applyBorder="1">
      <alignment/>
      <protection/>
    </xf>
    <xf numFmtId="4" fontId="47" fillId="2" borderId="85" xfId="24" applyNumberFormat="1" applyFont="1" applyFill="1" applyBorder="1">
      <alignment/>
      <protection/>
    </xf>
    <xf numFmtId="0" fontId="7" fillId="0" borderId="89" xfId="24" applyFont="1" applyFill="1" applyBorder="1">
      <alignment/>
      <protection/>
    </xf>
    <xf numFmtId="0" fontId="6" fillId="0" borderId="75" xfId="24" applyFont="1" applyFill="1" applyBorder="1" applyAlignment="1">
      <alignment horizontal="center"/>
      <protection/>
    </xf>
    <xf numFmtId="4" fontId="6" fillId="0" borderId="112" xfId="24" applyNumberFormat="1" applyFont="1" applyFill="1" applyBorder="1">
      <alignment/>
      <protection/>
    </xf>
    <xf numFmtId="3" fontId="6" fillId="0" borderId="112" xfId="24" applyNumberFormat="1" applyFont="1" applyFill="1" applyBorder="1">
      <alignment/>
      <protection/>
    </xf>
    <xf numFmtId="3" fontId="6" fillId="0" borderId="113" xfId="24" applyNumberFormat="1" applyFont="1" applyFill="1" applyBorder="1">
      <alignment/>
      <protection/>
    </xf>
    <xf numFmtId="4" fontId="6" fillId="0" borderId="114" xfId="24" applyNumberFormat="1" applyFont="1" applyFill="1" applyBorder="1">
      <alignment/>
      <protection/>
    </xf>
    <xf numFmtId="4" fontId="6" fillId="0" borderId="79" xfId="24" applyNumberFormat="1" applyFont="1" applyFill="1" applyBorder="1">
      <alignment/>
      <protection/>
    </xf>
    <xf numFmtId="3" fontId="6" fillId="0" borderId="81" xfId="24" applyNumberFormat="1" applyFont="1" applyFill="1" applyBorder="1">
      <alignment/>
      <protection/>
    </xf>
    <xf numFmtId="4" fontId="6" fillId="0" borderId="115" xfId="24" applyNumberFormat="1" applyFont="1" applyFill="1" applyBorder="1">
      <alignment/>
      <protection/>
    </xf>
    <xf numFmtId="3" fontId="6" fillId="0" borderId="116" xfId="24" applyNumberFormat="1" applyFont="1" applyFill="1" applyBorder="1">
      <alignment/>
      <protection/>
    </xf>
    <xf numFmtId="4" fontId="6" fillId="0" borderId="82" xfId="24" applyNumberFormat="1" applyFont="1" applyFill="1" applyBorder="1">
      <alignment/>
      <protection/>
    </xf>
    <xf numFmtId="0" fontId="5" fillId="0" borderId="83" xfId="24" applyFont="1" applyFill="1" applyBorder="1" applyAlignment="1">
      <alignment horizontal="center"/>
      <protection/>
    </xf>
    <xf numFmtId="0" fontId="1" fillId="0" borderId="117" xfId="24" applyFont="1" applyFill="1" applyBorder="1">
      <alignment/>
      <protection/>
    </xf>
    <xf numFmtId="4" fontId="6" fillId="0" borderId="118" xfId="24" applyNumberFormat="1" applyFont="1" applyFill="1" applyBorder="1">
      <alignment/>
      <protection/>
    </xf>
    <xf numFmtId="3" fontId="6" fillId="0" borderId="118" xfId="24" applyNumberFormat="1" applyFont="1" applyFill="1" applyBorder="1">
      <alignment/>
      <protection/>
    </xf>
    <xf numFmtId="3" fontId="6" fillId="0" borderId="119" xfId="24" applyNumberFormat="1" applyFont="1" applyFill="1" applyBorder="1">
      <alignment/>
      <protection/>
    </xf>
    <xf numFmtId="4" fontId="6" fillId="0" borderId="120" xfId="24" applyNumberFormat="1" applyFont="1" applyFill="1" applyBorder="1">
      <alignment/>
      <protection/>
    </xf>
    <xf numFmtId="4" fontId="6" fillId="0" borderId="121" xfId="24" applyNumberFormat="1" applyFont="1" applyFill="1" applyBorder="1">
      <alignment/>
      <protection/>
    </xf>
    <xf numFmtId="3" fontId="6" fillId="0" borderId="122" xfId="24" applyNumberFormat="1" applyFont="1" applyFill="1" applyBorder="1">
      <alignment/>
      <protection/>
    </xf>
    <xf numFmtId="4" fontId="6" fillId="0" borderId="123" xfId="24" applyNumberFormat="1" applyFont="1" applyFill="1" applyBorder="1">
      <alignment/>
      <protection/>
    </xf>
    <xf numFmtId="3" fontId="6" fillId="0" borderId="124" xfId="24" applyNumberFormat="1" applyFont="1" applyFill="1" applyBorder="1">
      <alignment/>
      <protection/>
    </xf>
    <xf numFmtId="4" fontId="6" fillId="0" borderId="125" xfId="24" applyNumberFormat="1" applyFont="1" applyFill="1" applyBorder="1">
      <alignment/>
      <protection/>
    </xf>
    <xf numFmtId="0" fontId="1" fillId="0" borderId="0" xfId="24" applyFont="1" applyFill="1" applyBorder="1">
      <alignment/>
      <protection/>
    </xf>
    <xf numFmtId="4" fontId="1" fillId="0" borderId="0" xfId="24" applyNumberFormat="1" applyFont="1" applyFill="1" applyBorder="1">
      <alignment/>
      <protection/>
    </xf>
    <xf numFmtId="4" fontId="48" fillId="0" borderId="0" xfId="24" applyNumberFormat="1" applyFont="1" applyFill="1" applyBorder="1">
      <alignment/>
      <protection/>
    </xf>
    <xf numFmtId="3" fontId="48" fillId="0" borderId="0" xfId="24" applyNumberFormat="1" applyFont="1" applyFill="1" applyBorder="1">
      <alignment/>
      <protection/>
    </xf>
    <xf numFmtId="0" fontId="48" fillId="0" borderId="0" xfId="24" applyFont="1" applyFill="1" applyBorder="1">
      <alignment/>
      <protection/>
    </xf>
    <xf numFmtId="0" fontId="48" fillId="0" borderId="0" xfId="24" applyFont="1" applyFill="1">
      <alignment/>
      <protection/>
    </xf>
    <xf numFmtId="0" fontId="10" fillId="0" borderId="0" xfId="24" applyFont="1" applyFill="1" applyBorder="1">
      <alignment/>
      <protection/>
    </xf>
    <xf numFmtId="0" fontId="49" fillId="0" borderId="0" xfId="24" applyFont="1" applyFill="1" applyAlignment="1">
      <alignment horizontal="left"/>
      <protection/>
    </xf>
    <xf numFmtId="0" fontId="10" fillId="0" borderId="24" xfId="24" applyFont="1" applyFill="1" applyBorder="1">
      <alignment/>
      <protection/>
    </xf>
    <xf numFmtId="4" fontId="10" fillId="0" borderId="26" xfId="24" applyNumberFormat="1" applyFont="1" applyFill="1" applyBorder="1">
      <alignment/>
      <protection/>
    </xf>
    <xf numFmtId="4" fontId="10" fillId="0" borderId="30" xfId="24" applyNumberFormat="1" applyFont="1" applyFill="1" applyBorder="1">
      <alignment/>
      <protection/>
    </xf>
    <xf numFmtId="0" fontId="50" fillId="0" borderId="0" xfId="24" applyFont="1" applyFill="1">
      <alignment/>
      <protection/>
    </xf>
    <xf numFmtId="0" fontId="50" fillId="0" borderId="0" xfId="24" applyFont="1" applyFill="1" applyBorder="1">
      <alignment/>
      <protection/>
    </xf>
    <xf numFmtId="0" fontId="50" fillId="0" borderId="41" xfId="24" applyFont="1" applyFill="1" applyBorder="1">
      <alignment/>
      <protection/>
    </xf>
    <xf numFmtId="4" fontId="50" fillId="0" borderId="42" xfId="24" applyNumberFormat="1" applyFont="1" applyFill="1" applyBorder="1">
      <alignment/>
      <protection/>
    </xf>
    <xf numFmtId="4" fontId="50" fillId="0" borderId="5" xfId="24" applyNumberFormat="1" applyFont="1" applyFill="1" applyBorder="1">
      <alignment/>
      <protection/>
    </xf>
    <xf numFmtId="0" fontId="50" fillId="0" borderId="126" xfId="24" applyFont="1" applyFill="1" applyBorder="1">
      <alignment/>
      <protection/>
    </xf>
    <xf numFmtId="4" fontId="50" fillId="0" borderId="127" xfId="24" applyNumberFormat="1" applyFont="1" applyFill="1" applyBorder="1">
      <alignment/>
      <protection/>
    </xf>
    <xf numFmtId="4" fontId="50" fillId="0" borderId="128" xfId="24" applyNumberFormat="1" applyFont="1" applyFill="1" applyBorder="1">
      <alignment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0" xfId="24" applyFont="1" applyFill="1" applyBorder="1" applyAlignment="1">
      <alignment horizontal="left"/>
      <protection/>
    </xf>
    <xf numFmtId="0" fontId="50" fillId="0" borderId="129" xfId="24" applyFont="1" applyFill="1" applyBorder="1">
      <alignment/>
      <protection/>
    </xf>
    <xf numFmtId="4" fontId="50" fillId="0" borderId="130" xfId="24" applyNumberFormat="1" applyFont="1" applyFill="1" applyBorder="1">
      <alignment/>
      <protection/>
    </xf>
    <xf numFmtId="4" fontId="50" fillId="0" borderId="131" xfId="24" applyNumberFormat="1" applyFont="1" applyFill="1" applyBorder="1">
      <alignment/>
      <protection/>
    </xf>
    <xf numFmtId="0" fontId="50" fillId="0" borderId="31" xfId="24" applyFont="1" applyFill="1" applyBorder="1">
      <alignment/>
      <protection/>
    </xf>
    <xf numFmtId="4" fontId="50" fillId="0" borderId="27" xfId="24" applyNumberFormat="1" applyFont="1" applyFill="1" applyBorder="1">
      <alignment/>
      <protection/>
    </xf>
    <xf numFmtId="4" fontId="50" fillId="0" borderId="28" xfId="24" applyNumberFormat="1" applyFont="1" applyFill="1" applyBorder="1">
      <alignment/>
      <protection/>
    </xf>
    <xf numFmtId="0" fontId="51" fillId="0" borderId="0" xfId="24" applyFont="1" applyFill="1" applyBorder="1" applyAlignment="1">
      <alignment horizontal="center"/>
      <protection/>
    </xf>
    <xf numFmtId="0" fontId="50" fillId="0" borderId="0" xfId="24" applyNumberFormat="1" applyFont="1" applyFill="1" applyBorder="1">
      <alignment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>
      <alignment/>
      <protection/>
    </xf>
    <xf numFmtId="14" fontId="50" fillId="0" borderId="0" xfId="24" applyNumberFormat="1" applyFont="1" applyFill="1">
      <alignment/>
      <protection/>
    </xf>
    <xf numFmtId="3" fontId="50" fillId="0" borderId="0" xfId="24" applyNumberFormat="1" applyFont="1" applyFill="1">
      <alignment/>
      <protection/>
    </xf>
    <xf numFmtId="0" fontId="47" fillId="0" borderId="0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47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47" fillId="0" borderId="0" xfId="25" applyFont="1">
      <alignment/>
      <protection/>
    </xf>
    <xf numFmtId="0" fontId="1" fillId="0" borderId="0" xfId="25" applyFont="1">
      <alignment/>
      <protection/>
    </xf>
    <xf numFmtId="0" fontId="47" fillId="0" borderId="0" xfId="25" applyFont="1" applyAlignment="1">
      <alignment horizontal="right"/>
      <protection/>
    </xf>
    <xf numFmtId="0" fontId="1" fillId="0" borderId="0" xfId="25" applyFont="1" applyAlignment="1">
      <alignment horizontal="left"/>
      <protection/>
    </xf>
    <xf numFmtId="0" fontId="2" fillId="0" borderId="0" xfId="25" applyFont="1" applyAlignment="1">
      <alignment horizontal="left"/>
      <protection/>
    </xf>
    <xf numFmtId="0" fontId="5" fillId="0" borderId="0" xfId="25" applyFont="1" applyAlignment="1">
      <alignment/>
      <protection/>
    </xf>
    <xf numFmtId="0" fontId="5" fillId="0" borderId="0" xfId="25" applyFont="1">
      <alignment/>
      <protection/>
    </xf>
    <xf numFmtId="0" fontId="5" fillId="0" borderId="0" xfId="25" applyFont="1" applyAlignment="1">
      <alignment horizontal="left"/>
      <protection/>
    </xf>
    <xf numFmtId="0" fontId="5" fillId="0" borderId="0" xfId="25" applyFont="1" applyAlignment="1">
      <alignment horizontal="centerContinuous"/>
      <protection/>
    </xf>
    <xf numFmtId="0" fontId="1" fillId="0" borderId="0" xfId="25" applyFont="1" applyAlignment="1">
      <alignment horizontal="centerContinuous"/>
      <protection/>
    </xf>
    <xf numFmtId="0" fontId="1" fillId="0" borderId="0" xfId="25" applyFont="1" applyAlignment="1">
      <alignment horizontal="right"/>
      <protection/>
    </xf>
    <xf numFmtId="0" fontId="1" fillId="0" borderId="132" xfId="25" applyFont="1" applyBorder="1" applyAlignment="1">
      <alignment horizontal="center"/>
      <protection/>
    </xf>
    <xf numFmtId="0" fontId="1" fillId="0" borderId="40" xfId="25" applyFont="1" applyBorder="1" applyAlignment="1">
      <alignment horizontal="center"/>
      <protection/>
    </xf>
    <xf numFmtId="0" fontId="1" fillId="0" borderId="7" xfId="25" applyFont="1" applyBorder="1" applyAlignment="1">
      <alignment horizontal="center"/>
      <protection/>
    </xf>
    <xf numFmtId="0" fontId="14" fillId="0" borderId="40" xfId="25" applyFont="1" applyFill="1" applyBorder="1" applyAlignment="1">
      <alignment horizontal="centerContinuous"/>
      <protection/>
    </xf>
    <xf numFmtId="0" fontId="1" fillId="0" borderId="7" xfId="25" applyFont="1" applyFill="1" applyBorder="1" applyAlignment="1">
      <alignment horizontal="centerContinuous"/>
      <protection/>
    </xf>
    <xf numFmtId="0" fontId="14" fillId="0" borderId="40" xfId="25" applyFont="1" applyBorder="1" applyAlignment="1">
      <alignment horizontal="centerContinuous"/>
      <protection/>
    </xf>
    <xf numFmtId="0" fontId="1" fillId="0" borderId="7" xfId="25" applyFont="1" applyBorder="1" applyAlignment="1">
      <alignment horizontal="centerContinuous"/>
      <protection/>
    </xf>
    <xf numFmtId="0" fontId="2" fillId="0" borderId="85" xfId="25" applyFont="1" applyBorder="1" applyAlignment="1">
      <alignment horizontal="center"/>
      <protection/>
    </xf>
    <xf numFmtId="0" fontId="10" fillId="0" borderId="0" xfId="25" applyFont="1" applyBorder="1" applyAlignment="1">
      <alignment horizontal="centerContinuous"/>
      <protection/>
    </xf>
    <xf numFmtId="0" fontId="1" fillId="0" borderId="11" xfId="25" applyFont="1" applyBorder="1" applyAlignment="1">
      <alignment horizontal="centerContinuous"/>
      <protection/>
    </xf>
    <xf numFmtId="0" fontId="14" fillId="0" borderId="13" xfId="25" applyFont="1" applyFill="1" applyBorder="1" applyAlignment="1">
      <alignment horizontal="centerContinuous"/>
      <protection/>
    </xf>
    <xf numFmtId="0" fontId="10" fillId="0" borderId="15" xfId="25" applyFont="1" applyFill="1" applyBorder="1" applyAlignment="1">
      <alignment horizontal="centerContinuous"/>
      <protection/>
    </xf>
    <xf numFmtId="0" fontId="14" fillId="0" borderId="13" xfId="25" applyFont="1" applyBorder="1" applyAlignment="1">
      <alignment horizontal="centerContinuous"/>
      <protection/>
    </xf>
    <xf numFmtId="0" fontId="1" fillId="0" borderId="15" xfId="25" applyFont="1" applyBorder="1" applyAlignment="1">
      <alignment horizontal="centerContinuous"/>
      <protection/>
    </xf>
    <xf numFmtId="0" fontId="1" fillId="0" borderId="85" xfId="25" applyFont="1" applyBorder="1" applyAlignment="1">
      <alignment horizontal="center"/>
      <protection/>
    </xf>
    <xf numFmtId="0" fontId="1" fillId="0" borderId="0" xfId="25" applyFont="1" applyBorder="1" applyAlignment="1">
      <alignment horizontal="center"/>
      <protection/>
    </xf>
    <xf numFmtId="0" fontId="1" fillId="0" borderId="11" xfId="25" applyFont="1" applyBorder="1" applyAlignment="1">
      <alignment horizontal="center"/>
      <protection/>
    </xf>
    <xf numFmtId="0" fontId="1" fillId="0" borderId="100" xfId="25" applyFont="1" applyBorder="1" applyAlignment="1">
      <alignment horizontal="center"/>
      <protection/>
    </xf>
    <xf numFmtId="0" fontId="1" fillId="0" borderId="105" xfId="25" applyFont="1" applyBorder="1" applyAlignment="1">
      <alignment horizontal="center"/>
      <protection/>
    </xf>
    <xf numFmtId="0" fontId="1" fillId="0" borderId="9" xfId="25" applyFont="1" applyBorder="1" applyAlignment="1">
      <alignment horizontal="center"/>
      <protection/>
    </xf>
    <xf numFmtId="0" fontId="1" fillId="0" borderId="10" xfId="25" applyFont="1" applyBorder="1" applyAlignment="1">
      <alignment horizontal="center"/>
      <protection/>
    </xf>
    <xf numFmtId="0" fontId="1" fillId="0" borderId="90" xfId="25" applyFont="1" applyBorder="1" applyAlignment="1">
      <alignment horizontal="center"/>
      <protection/>
    </xf>
    <xf numFmtId="0" fontId="1" fillId="0" borderId="1" xfId="25" applyFont="1" applyBorder="1" applyAlignment="1">
      <alignment horizontal="center"/>
      <protection/>
    </xf>
    <xf numFmtId="0" fontId="1" fillId="0" borderId="19" xfId="25" applyFont="1" applyBorder="1" applyAlignment="1">
      <alignment horizontal="center"/>
      <protection/>
    </xf>
    <xf numFmtId="0" fontId="1" fillId="0" borderId="16" xfId="25" applyFont="1" applyBorder="1" applyAlignment="1">
      <alignment horizontal="center"/>
      <protection/>
    </xf>
    <xf numFmtId="0" fontId="1" fillId="0" borderId="18" xfId="25" applyFont="1" applyBorder="1" applyAlignment="1">
      <alignment horizontal="center"/>
      <protection/>
    </xf>
    <xf numFmtId="0" fontId="1" fillId="0" borderId="17" xfId="25" applyFont="1" applyBorder="1" applyAlignment="1">
      <alignment horizontal="center"/>
      <protection/>
    </xf>
    <xf numFmtId="0" fontId="1" fillId="0" borderId="1" xfId="25" applyFont="1" applyBorder="1" applyAlignment="1">
      <alignment horizontal="centerContinuous"/>
      <protection/>
    </xf>
    <xf numFmtId="0" fontId="1" fillId="0" borderId="19" xfId="25" applyFont="1" applyBorder="1" applyAlignment="1">
      <alignment horizontal="centerContinuous"/>
      <protection/>
    </xf>
    <xf numFmtId="0" fontId="1" fillId="0" borderId="26" xfId="25" applyFont="1" applyBorder="1" applyAlignment="1">
      <alignment horizontal="center"/>
      <protection/>
    </xf>
    <xf numFmtId="0" fontId="1" fillId="0" borderId="133" xfId="25" applyFont="1" applyBorder="1" applyAlignment="1">
      <alignment horizontal="center"/>
      <protection/>
    </xf>
    <xf numFmtId="0" fontId="1" fillId="0" borderId="134" xfId="25" applyFont="1" applyBorder="1" applyAlignment="1">
      <alignment horizontal="left"/>
      <protection/>
    </xf>
    <xf numFmtId="0" fontId="1" fillId="0" borderId="15" xfId="25" applyFont="1" applyBorder="1" applyAlignment="1">
      <alignment horizontal="left"/>
      <protection/>
    </xf>
    <xf numFmtId="4" fontId="1" fillId="0" borderId="134" xfId="25" applyNumberFormat="1" applyFont="1" applyBorder="1" applyAlignment="1">
      <alignment horizontal="right"/>
      <protection/>
    </xf>
    <xf numFmtId="4" fontId="1" fillId="0" borderId="43" xfId="25" applyNumberFormat="1" applyFont="1" applyBorder="1" applyAlignment="1">
      <alignment horizontal="right"/>
      <protection/>
    </xf>
    <xf numFmtId="4" fontId="1" fillId="0" borderId="5" xfId="25" applyNumberFormat="1" applyFont="1" applyBorder="1" applyAlignment="1">
      <alignment horizontal="right"/>
      <protection/>
    </xf>
    <xf numFmtId="4" fontId="1" fillId="0" borderId="41" xfId="25" applyNumberFormat="1" applyFont="1" applyBorder="1" applyAlignment="1">
      <alignment horizontal="right"/>
      <protection/>
    </xf>
    <xf numFmtId="4" fontId="1" fillId="0" borderId="42" xfId="25" applyNumberFormat="1" applyFont="1" applyBorder="1" applyAlignment="1">
      <alignment horizontal="right"/>
      <protection/>
    </xf>
    <xf numFmtId="4" fontId="1" fillId="0" borderId="61" xfId="25" applyNumberFormat="1" applyFont="1" applyBorder="1" applyAlignment="1">
      <alignment horizontal="right"/>
      <protection/>
    </xf>
    <xf numFmtId="4" fontId="1" fillId="0" borderId="101" xfId="25" applyNumberFormat="1" applyFont="1" applyBorder="1" applyAlignment="1">
      <alignment horizontal="right"/>
      <protection/>
    </xf>
    <xf numFmtId="4" fontId="1" fillId="0" borderId="105" xfId="25" applyNumberFormat="1" applyFont="1" applyBorder="1" applyAlignment="1">
      <alignment horizontal="right"/>
      <protection/>
    </xf>
    <xf numFmtId="4" fontId="1" fillId="0" borderId="102" xfId="25" applyNumberFormat="1" applyFont="1" applyBorder="1" applyAlignment="1">
      <alignment horizontal="right"/>
      <protection/>
    </xf>
    <xf numFmtId="0" fontId="1" fillId="0" borderId="133" xfId="25" applyFont="1" applyBorder="1" applyAlignment="1">
      <alignment horizontal="left"/>
      <protection/>
    </xf>
    <xf numFmtId="4" fontId="1" fillId="0" borderId="0" xfId="25" applyNumberFormat="1" applyFont="1" applyBorder="1" applyAlignment="1">
      <alignment horizontal="right"/>
      <protection/>
    </xf>
    <xf numFmtId="4" fontId="1" fillId="0" borderId="10" xfId="25" applyNumberFormat="1" applyFont="1" applyBorder="1" applyAlignment="1">
      <alignment horizontal="right"/>
      <protection/>
    </xf>
    <xf numFmtId="4" fontId="1" fillId="0" borderId="46" xfId="25" applyNumberFormat="1" applyFont="1" applyBorder="1" applyAlignment="1">
      <alignment horizontal="right"/>
      <protection/>
    </xf>
    <xf numFmtId="4" fontId="1" fillId="0" borderId="9" xfId="25" applyNumberFormat="1" applyFont="1" applyBorder="1" applyAlignment="1">
      <alignment horizontal="right"/>
      <protection/>
    </xf>
    <xf numFmtId="4" fontId="1" fillId="0" borderId="135" xfId="25" applyNumberFormat="1" applyFont="1" applyBorder="1" applyAlignment="1">
      <alignment horizontal="right"/>
      <protection/>
    </xf>
    <xf numFmtId="4" fontId="1" fillId="0" borderId="127" xfId="25" applyNumberFormat="1" applyFont="1" applyBorder="1" applyAlignment="1">
      <alignment horizontal="right"/>
      <protection/>
    </xf>
    <xf numFmtId="0" fontId="1" fillId="0" borderId="136" xfId="25" applyFont="1" applyBorder="1" applyAlignment="1">
      <alignment horizontal="center"/>
      <protection/>
    </xf>
    <xf numFmtId="4" fontId="1" fillId="0" borderId="104" xfId="25" applyNumberFormat="1" applyFont="1" applyBorder="1" applyAlignment="1">
      <alignment horizontal="right"/>
      <protection/>
    </xf>
    <xf numFmtId="0" fontId="1" fillId="0" borderId="137" xfId="25" applyFont="1" applyBorder="1" applyAlignment="1">
      <alignment horizontal="center"/>
      <protection/>
    </xf>
    <xf numFmtId="0" fontId="1" fillId="0" borderId="138" xfId="25" applyFont="1" applyBorder="1" applyAlignment="1">
      <alignment horizontal="left"/>
      <protection/>
    </xf>
    <xf numFmtId="0" fontId="1" fillId="0" borderId="39" xfId="25" applyFont="1" applyBorder="1" applyAlignment="1">
      <alignment horizontal="left"/>
      <protection/>
    </xf>
    <xf numFmtId="4" fontId="1" fillId="0" borderId="139" xfId="25" applyNumberFormat="1" applyFont="1" applyBorder="1" applyAlignment="1">
      <alignment horizontal="right"/>
      <protection/>
    </xf>
    <xf numFmtId="4" fontId="1" fillId="0" borderId="130" xfId="25" applyNumberFormat="1" applyFont="1" applyBorder="1" applyAlignment="1">
      <alignment horizontal="right"/>
      <protection/>
    </xf>
    <xf numFmtId="4" fontId="1" fillId="0" borderId="39" xfId="25" applyNumberFormat="1" applyFont="1" applyBorder="1" applyAlignment="1">
      <alignment horizontal="right"/>
      <protection/>
    </xf>
    <xf numFmtId="4" fontId="1" fillId="0" borderId="38" xfId="25" applyNumberFormat="1" applyFont="1" applyBorder="1" applyAlignment="1">
      <alignment horizontal="right"/>
      <protection/>
    </xf>
    <xf numFmtId="4" fontId="1" fillId="0" borderId="129" xfId="25" applyNumberFormat="1" applyFont="1" applyBorder="1" applyAlignment="1">
      <alignment horizontal="right"/>
      <protection/>
    </xf>
    <xf numFmtId="0" fontId="1" fillId="0" borderId="103" xfId="25" applyFont="1" applyBorder="1" applyAlignment="1">
      <alignment horizontal="center"/>
      <protection/>
    </xf>
    <xf numFmtId="0" fontId="1" fillId="0" borderId="109" xfId="25" applyFont="1" applyBorder="1" applyAlignment="1">
      <alignment horizontal="center"/>
      <protection/>
    </xf>
    <xf numFmtId="0" fontId="1" fillId="0" borderId="31" xfId="25" applyFont="1" applyBorder="1" applyAlignment="1">
      <alignment horizontal="left"/>
      <protection/>
    </xf>
    <xf numFmtId="0" fontId="1" fillId="0" borderId="28" xfId="25" applyFont="1" applyBorder="1" applyAlignment="1">
      <alignment horizontal="left"/>
      <protection/>
    </xf>
    <xf numFmtId="4" fontId="1" fillId="0" borderId="27" xfId="25" applyNumberFormat="1" applyFont="1" applyBorder="1" applyAlignment="1">
      <alignment horizontal="right"/>
      <protection/>
    </xf>
    <xf numFmtId="4" fontId="1" fillId="0" borderId="26" xfId="25" applyNumberFormat="1" applyFont="1" applyBorder="1" applyAlignment="1">
      <alignment horizontal="right"/>
      <protection/>
    </xf>
    <xf numFmtId="4" fontId="1" fillId="0" borderId="28" xfId="25" applyNumberFormat="1" applyFont="1" applyBorder="1" applyAlignment="1">
      <alignment horizontal="right"/>
      <protection/>
    </xf>
    <xf numFmtId="4" fontId="1" fillId="0" borderId="25" xfId="25" applyNumberFormat="1" applyFont="1" applyBorder="1" applyAlignment="1">
      <alignment horizontal="right"/>
      <protection/>
    </xf>
    <xf numFmtId="4" fontId="1" fillId="0" borderId="40" xfId="25" applyNumberFormat="1" applyFont="1" applyBorder="1" applyAlignment="1">
      <alignment horizontal="right"/>
      <protection/>
    </xf>
    <xf numFmtId="4" fontId="1" fillId="0" borderId="4" xfId="25" applyNumberFormat="1" applyFont="1" applyBorder="1" applyAlignment="1">
      <alignment horizontal="right"/>
      <protection/>
    </xf>
    <xf numFmtId="4" fontId="1" fillId="0" borderId="7" xfId="25" applyNumberFormat="1" applyFont="1" applyBorder="1" applyAlignment="1">
      <alignment horizontal="right"/>
      <protection/>
    </xf>
    <xf numFmtId="4" fontId="1" fillId="0" borderId="3" xfId="25" applyNumberFormat="1" applyFont="1" applyBorder="1" applyAlignment="1">
      <alignment horizontal="right"/>
      <protection/>
    </xf>
    <xf numFmtId="0" fontId="1" fillId="0" borderId="111" xfId="25" applyFont="1" applyBorder="1" applyAlignment="1">
      <alignment horizontal="center"/>
      <protection/>
    </xf>
    <xf numFmtId="4" fontId="1" fillId="0" borderId="6" xfId="25" applyNumberFormat="1" applyFont="1" applyBorder="1" applyAlignment="1">
      <alignment horizontal="right"/>
      <protection/>
    </xf>
    <xf numFmtId="4" fontId="1" fillId="0" borderId="31" xfId="25" applyNumberFormat="1" applyFont="1" applyBorder="1" applyAlignment="1">
      <alignment horizontal="right"/>
      <protection/>
    </xf>
    <xf numFmtId="4" fontId="1" fillId="0" borderId="29" xfId="25" applyNumberFormat="1" applyFont="1" applyBorder="1" applyAlignment="1">
      <alignment horizontal="right"/>
      <protection/>
    </xf>
    <xf numFmtId="4" fontId="1" fillId="0" borderId="30" xfId="25" applyNumberFormat="1" applyFont="1" applyBorder="1" applyAlignment="1">
      <alignment horizontal="right"/>
      <protection/>
    </xf>
    <xf numFmtId="4" fontId="1" fillId="0" borderId="60" xfId="25" applyNumberFormat="1" applyFont="1" applyBorder="1" applyAlignment="1">
      <alignment horizontal="right"/>
      <protection/>
    </xf>
    <xf numFmtId="16" fontId="1" fillId="0" borderId="96" xfId="25" applyNumberFormat="1" applyFont="1" applyBorder="1" applyAlignment="1">
      <alignment horizontal="center" vertical="center" wrapText="1"/>
      <protection/>
    </xf>
    <xf numFmtId="4" fontId="1" fillId="0" borderId="0" xfId="25" applyNumberFormat="1" applyFont="1" applyFill="1" applyBorder="1" applyAlignment="1">
      <alignment horizontal="right"/>
      <protection/>
    </xf>
    <xf numFmtId="4" fontId="1" fillId="0" borderId="140" xfId="25" applyNumberFormat="1" applyFont="1" applyFill="1" applyBorder="1" applyAlignment="1">
      <alignment horizontal="right"/>
      <protection/>
    </xf>
    <xf numFmtId="4" fontId="1" fillId="0" borderId="8" xfId="25" applyNumberFormat="1" applyFont="1" applyBorder="1" applyAlignment="1">
      <alignment horizontal="right"/>
      <protection/>
    </xf>
    <xf numFmtId="4" fontId="1" fillId="0" borderId="11" xfId="25" applyNumberFormat="1" applyFont="1" applyBorder="1" applyAlignment="1">
      <alignment horizontal="right"/>
      <protection/>
    </xf>
    <xf numFmtId="16" fontId="1" fillId="0" borderId="137" xfId="25" applyNumberFormat="1" applyFont="1" applyBorder="1" applyAlignment="1">
      <alignment horizontal="center" vertical="center" wrapText="1"/>
      <protection/>
    </xf>
    <xf numFmtId="4" fontId="10" fillId="0" borderId="139" xfId="25" applyNumberFormat="1" applyFont="1" applyBorder="1" applyAlignment="1">
      <alignment horizontal="right"/>
      <protection/>
    </xf>
    <xf numFmtId="4" fontId="10" fillId="0" borderId="29" xfId="25" applyNumberFormat="1" applyFont="1" applyBorder="1" applyAlignment="1">
      <alignment horizontal="right"/>
      <protection/>
    </xf>
    <xf numFmtId="4" fontId="10" fillId="0" borderId="31" xfId="25" applyNumberFormat="1" applyFont="1" applyBorder="1" applyAlignment="1">
      <alignment horizontal="right"/>
      <protection/>
    </xf>
    <xf numFmtId="4" fontId="10" fillId="0" borderId="30" xfId="25" applyNumberFormat="1" applyFont="1" applyBorder="1" applyAlignment="1">
      <alignment horizontal="right"/>
      <protection/>
    </xf>
    <xf numFmtId="4" fontId="10" fillId="0" borderId="38" xfId="25" applyNumberFormat="1" applyFont="1" applyBorder="1" applyAlignment="1">
      <alignment horizontal="right"/>
      <protection/>
    </xf>
    <xf numFmtId="4" fontId="10" fillId="0" borderId="130" xfId="25" applyNumberFormat="1" applyFont="1" applyBorder="1" applyAlignment="1">
      <alignment horizontal="right"/>
      <protection/>
    </xf>
    <xf numFmtId="4" fontId="10" fillId="0" borderId="39" xfId="25" applyNumberFormat="1" applyFont="1" applyBorder="1" applyAlignment="1">
      <alignment horizontal="right"/>
      <protection/>
    </xf>
    <xf numFmtId="16" fontId="1" fillId="0" borderId="0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left" wrapText="1"/>
      <protection/>
    </xf>
    <xf numFmtId="0" fontId="1" fillId="0" borderId="0" xfId="25" applyFont="1" applyBorder="1">
      <alignment/>
      <protection/>
    </xf>
    <xf numFmtId="0" fontId="52" fillId="0" borderId="0" xfId="25" applyFont="1" applyBorder="1">
      <alignment/>
      <protection/>
    </xf>
    <xf numFmtId="0" fontId="2" fillId="0" borderId="0" xfId="25" applyFont="1" applyAlignment="1">
      <alignment/>
      <protection/>
    </xf>
    <xf numFmtId="0" fontId="2" fillId="0" borderId="0" xfId="25" applyFont="1">
      <alignment/>
      <protection/>
    </xf>
    <xf numFmtId="0" fontId="2" fillId="0" borderId="0" xfId="25" applyFont="1" applyAlignment="1">
      <alignment horizontal="centerContinuous"/>
      <protection/>
    </xf>
    <xf numFmtId="0" fontId="1" fillId="0" borderId="104" xfId="25" applyFont="1" applyBorder="1" applyAlignment="1">
      <alignment horizontal="left"/>
      <protection/>
    </xf>
    <xf numFmtId="0" fontId="1" fillId="0" borderId="102" xfId="25" applyFont="1" applyBorder="1" applyAlignment="1">
      <alignment horizontal="centerContinuous"/>
      <protection/>
    </xf>
    <xf numFmtId="0" fontId="1" fillId="0" borderId="101" xfId="25" applyFont="1" applyBorder="1" applyAlignment="1">
      <alignment horizontal="center"/>
      <protection/>
    </xf>
    <xf numFmtId="0" fontId="1" fillId="0" borderId="102" xfId="25" applyFont="1" applyBorder="1" applyAlignment="1">
      <alignment horizontal="center"/>
      <protection/>
    </xf>
    <xf numFmtId="2" fontId="1" fillId="0" borderId="101" xfId="25" applyNumberFormat="1" applyFont="1" applyBorder="1" applyAlignment="1">
      <alignment horizontal="center"/>
      <protection/>
    </xf>
    <xf numFmtId="2" fontId="1" fillId="0" borderId="105" xfId="25" applyNumberFormat="1" applyFont="1" applyBorder="1" applyAlignment="1">
      <alignment horizontal="center"/>
      <protection/>
    </xf>
    <xf numFmtId="2" fontId="1" fillId="0" borderId="102" xfId="25" applyNumberFormat="1" applyFont="1" applyBorder="1" applyAlignment="1">
      <alignment horizontal="center"/>
      <protection/>
    </xf>
    <xf numFmtId="0" fontId="1" fillId="0" borderId="45" xfId="25" applyFont="1" applyBorder="1">
      <alignment/>
      <protection/>
    </xf>
    <xf numFmtId="0" fontId="1" fillId="0" borderId="46" xfId="25" applyFont="1" applyBorder="1" applyAlignment="1">
      <alignment horizontal="center"/>
      <protection/>
    </xf>
    <xf numFmtId="4" fontId="1" fillId="0" borderId="135" xfId="25" applyNumberFormat="1" applyFont="1" applyBorder="1">
      <alignment/>
      <protection/>
    </xf>
    <xf numFmtId="4" fontId="1" fillId="0" borderId="127" xfId="25" applyNumberFormat="1" applyFont="1" applyBorder="1">
      <alignment/>
      <protection/>
    </xf>
    <xf numFmtId="4" fontId="1" fillId="0" borderId="46" xfId="25" applyNumberFormat="1" applyFont="1" applyBorder="1">
      <alignment/>
      <protection/>
    </xf>
    <xf numFmtId="0" fontId="1" fillId="0" borderId="44" xfId="25" applyFont="1" applyBorder="1" applyAlignment="1">
      <alignment horizontal="left"/>
      <protection/>
    </xf>
    <xf numFmtId="4" fontId="1" fillId="0" borderId="101" xfId="25" applyNumberFormat="1" applyFont="1" applyBorder="1">
      <alignment/>
      <protection/>
    </xf>
    <xf numFmtId="4" fontId="1" fillId="0" borderId="105" xfId="25" applyNumberFormat="1" applyFont="1" applyBorder="1">
      <alignment/>
      <protection/>
    </xf>
    <xf numFmtId="4" fontId="1" fillId="0" borderId="102" xfId="25" applyNumberFormat="1" applyFont="1" applyBorder="1">
      <alignment/>
      <protection/>
    </xf>
    <xf numFmtId="0" fontId="1" fillId="0" borderId="104" xfId="25" applyFont="1" applyBorder="1">
      <alignment/>
      <protection/>
    </xf>
    <xf numFmtId="0" fontId="10" fillId="0" borderId="27" xfId="25" applyFont="1" applyBorder="1">
      <alignment/>
      <protection/>
    </xf>
    <xf numFmtId="0" fontId="10" fillId="0" borderId="28" xfId="25" applyFont="1" applyBorder="1" applyAlignment="1">
      <alignment horizontal="center"/>
      <protection/>
    </xf>
    <xf numFmtId="4" fontId="10" fillId="0" borderId="25" xfId="25" applyNumberFormat="1" applyFont="1" applyBorder="1">
      <alignment/>
      <protection/>
    </xf>
    <xf numFmtId="4" fontId="10" fillId="0" borderId="26" xfId="25" applyNumberFormat="1" applyFont="1" applyBorder="1">
      <alignment/>
      <protection/>
    </xf>
    <xf numFmtId="4" fontId="10" fillId="0" borderId="28" xfId="25" applyNumberFormat="1" applyFont="1" applyBorder="1">
      <alignment/>
      <protection/>
    </xf>
    <xf numFmtId="0" fontId="1" fillId="0" borderId="27" xfId="25" applyFont="1" applyBorder="1" applyAlignment="1">
      <alignment horizontal="centerContinuous"/>
      <protection/>
    </xf>
    <xf numFmtId="0" fontId="1" fillId="0" borderId="28" xfId="25" applyFont="1" applyBorder="1" applyAlignment="1">
      <alignment horizontal="centerContinuous"/>
      <protection/>
    </xf>
    <xf numFmtId="0" fontId="1" fillId="0" borderId="25" xfId="25" applyFont="1" applyBorder="1" applyAlignment="1">
      <alignment horizontal="center"/>
      <protection/>
    </xf>
    <xf numFmtId="0" fontId="1" fillId="0" borderId="28" xfId="25" applyFont="1" applyBorder="1" applyAlignment="1">
      <alignment horizontal="center"/>
      <protection/>
    </xf>
    <xf numFmtId="0" fontId="1" fillId="0" borderId="60" xfId="25" applyFont="1" applyBorder="1" applyAlignment="1">
      <alignment horizontal="right"/>
      <protection/>
    </xf>
    <xf numFmtId="0" fontId="1" fillId="0" borderId="42" xfId="25" applyFont="1" applyBorder="1" applyAlignment="1">
      <alignment horizontal="right"/>
      <protection/>
    </xf>
    <xf numFmtId="0" fontId="1" fillId="0" borderId="61" xfId="25" applyFont="1" applyBorder="1" applyAlignment="1">
      <alignment horizontal="right"/>
      <protection/>
    </xf>
    <xf numFmtId="2" fontId="1" fillId="0" borderId="60" xfId="25" applyNumberFormat="1" applyFont="1" applyBorder="1" applyAlignment="1">
      <alignment horizontal="right"/>
      <protection/>
    </xf>
    <xf numFmtId="2" fontId="1" fillId="0" borderId="42" xfId="25" applyNumberFormat="1" applyFont="1" applyBorder="1" applyAlignment="1">
      <alignment horizontal="right"/>
      <protection/>
    </xf>
    <xf numFmtId="2" fontId="1" fillId="0" borderId="61" xfId="25" applyNumberFormat="1" applyFont="1" applyBorder="1" applyAlignment="1">
      <alignment horizontal="right"/>
      <protection/>
    </xf>
    <xf numFmtId="0" fontId="7" fillId="0" borderId="133" xfId="25" applyFont="1" applyBorder="1" applyAlignment="1">
      <alignment horizontal="left"/>
      <protection/>
    </xf>
    <xf numFmtId="0" fontId="7" fillId="0" borderId="15" xfId="25" applyFont="1" applyBorder="1" applyAlignment="1">
      <alignment horizontal="centerContinuous"/>
      <protection/>
    </xf>
    <xf numFmtId="0" fontId="1" fillId="0" borderId="14" xfId="25" applyFont="1" applyBorder="1" applyAlignment="1">
      <alignment horizontal="center"/>
      <protection/>
    </xf>
    <xf numFmtId="0" fontId="1" fillId="0" borderId="12" xfId="25" applyFont="1" applyBorder="1" applyAlignment="1">
      <alignment horizontal="center"/>
      <protection/>
    </xf>
    <xf numFmtId="0" fontId="1" fillId="0" borderId="15" xfId="25" applyFont="1" applyBorder="1" applyAlignment="1">
      <alignment horizontal="center"/>
      <protection/>
    </xf>
    <xf numFmtId="0" fontId="1" fillId="0" borderId="60" xfId="25" applyFont="1" applyBorder="1" applyAlignment="1">
      <alignment horizontal="center"/>
      <protection/>
    </xf>
    <xf numFmtId="0" fontId="1" fillId="0" borderId="42" xfId="25" applyFont="1" applyBorder="1" applyAlignment="1">
      <alignment horizontal="center"/>
      <protection/>
    </xf>
    <xf numFmtId="0" fontId="1" fillId="0" borderId="61" xfId="25" applyFont="1" applyBorder="1" applyAlignment="1">
      <alignment horizontal="center"/>
      <protection/>
    </xf>
    <xf numFmtId="0" fontId="7" fillId="0" borderId="45" xfId="25" applyFont="1" applyBorder="1" applyAlignment="1">
      <alignment horizontal="left"/>
      <protection/>
    </xf>
    <xf numFmtId="0" fontId="7" fillId="0" borderId="46" xfId="25" applyFont="1" applyBorder="1" applyAlignment="1">
      <alignment horizontal="centerContinuous"/>
      <protection/>
    </xf>
    <xf numFmtId="0" fontId="1" fillId="0" borderId="135" xfId="25" applyFont="1" applyBorder="1" applyAlignment="1">
      <alignment horizontal="center"/>
      <protection/>
    </xf>
    <xf numFmtId="0" fontId="1" fillId="0" borderId="127" xfId="25" applyFont="1" applyBorder="1" applyAlignment="1">
      <alignment horizontal="center"/>
      <protection/>
    </xf>
    <xf numFmtId="0" fontId="1" fillId="0" borderId="0" xfId="25" applyFont="1" applyBorder="1" applyAlignment="1">
      <alignment horizontal="left"/>
      <protection/>
    </xf>
    <xf numFmtId="0" fontId="1" fillId="0" borderId="0" xfId="25" applyFont="1" applyBorder="1" applyAlignment="1">
      <alignment horizontal="centerContinuous" wrapText="1"/>
      <protection/>
    </xf>
    <xf numFmtId="0" fontId="7" fillId="0" borderId="27" xfId="25" applyFont="1" applyBorder="1" applyAlignment="1">
      <alignment horizontal="left"/>
      <protection/>
    </xf>
    <xf numFmtId="0" fontId="7" fillId="0" borderId="28" xfId="25" applyFont="1" applyBorder="1" applyAlignment="1">
      <alignment horizontal="centerContinuous"/>
      <protection/>
    </xf>
    <xf numFmtId="4" fontId="1" fillId="0" borderId="25" xfId="25" applyNumberFormat="1" applyFont="1" applyBorder="1" applyAlignment="1">
      <alignment horizontal="center"/>
      <protection/>
    </xf>
    <xf numFmtId="4" fontId="1" fillId="0" borderId="26" xfId="25" applyNumberFormat="1" applyFont="1" applyBorder="1" applyAlignment="1">
      <alignment horizontal="center"/>
      <protection/>
    </xf>
    <xf numFmtId="4" fontId="1" fillId="0" borderId="28" xfId="25" applyNumberFormat="1" applyFont="1" applyBorder="1" applyAlignment="1">
      <alignment horizontal="center"/>
      <protection/>
    </xf>
    <xf numFmtId="0" fontId="1" fillId="0" borderId="40" xfId="25" applyFont="1" applyBorder="1" applyAlignment="1">
      <alignment horizontal="centerContinuous"/>
      <protection/>
    </xf>
    <xf numFmtId="0" fontId="14" fillId="0" borderId="141" xfId="25" applyFont="1" applyBorder="1" applyAlignment="1">
      <alignment horizontal="centerContinuous"/>
      <protection/>
    </xf>
    <xf numFmtId="0" fontId="1" fillId="0" borderId="133" xfId="25" applyFont="1" applyBorder="1">
      <alignment/>
      <protection/>
    </xf>
    <xf numFmtId="0" fontId="14" fillId="0" borderId="13" xfId="25" applyFont="1" applyFill="1" applyBorder="1" applyAlignment="1">
      <alignment horizontal="left"/>
      <protection/>
    </xf>
    <xf numFmtId="0" fontId="1" fillId="0" borderId="15" xfId="25" applyFont="1" applyBorder="1">
      <alignment/>
      <protection/>
    </xf>
    <xf numFmtId="0" fontId="1" fillId="0" borderId="142" xfId="25" applyFont="1" applyBorder="1" applyAlignment="1">
      <alignment horizontal="center"/>
      <protection/>
    </xf>
    <xf numFmtId="0" fontId="1" fillId="0" borderId="143" xfId="25" applyFont="1" applyBorder="1" applyAlignment="1">
      <alignment horizontal="center"/>
      <protection/>
    </xf>
    <xf numFmtId="0" fontId="1" fillId="0" borderId="27" xfId="25" applyFont="1" applyBorder="1" applyAlignment="1">
      <alignment horizontal="center"/>
      <protection/>
    </xf>
    <xf numFmtId="0" fontId="1" fillId="0" borderId="144" xfId="25" applyFont="1" applyBorder="1" applyAlignment="1">
      <alignment horizontal="center"/>
      <protection/>
    </xf>
    <xf numFmtId="4" fontId="1" fillId="0" borderId="101" xfId="25" applyNumberFormat="1" applyFont="1" applyBorder="1" applyAlignment="1">
      <alignment/>
      <protection/>
    </xf>
    <xf numFmtId="4" fontId="1" fillId="0" borderId="105" xfId="25" applyNumberFormat="1" applyFont="1" applyBorder="1" applyAlignment="1">
      <alignment/>
      <protection/>
    </xf>
    <xf numFmtId="4" fontId="1" fillId="0" borderId="102" xfId="25" applyNumberFormat="1" applyFont="1" applyBorder="1" applyAlignment="1">
      <alignment/>
      <protection/>
    </xf>
    <xf numFmtId="4" fontId="1" fillId="0" borderId="145" xfId="25" applyNumberFormat="1" applyFont="1" applyBorder="1" applyAlignment="1" applyProtection="1">
      <alignment horizontal="right"/>
      <protection locked="0"/>
    </xf>
    <xf numFmtId="2" fontId="1" fillId="0" borderId="43" xfId="25" applyNumberFormat="1" applyFont="1" applyBorder="1" applyAlignment="1">
      <alignment horizontal="right"/>
      <protection/>
    </xf>
    <xf numFmtId="4" fontId="1" fillId="0" borderId="42" xfId="25" applyNumberFormat="1" applyFont="1" applyBorder="1" applyAlignment="1" applyProtection="1">
      <alignment horizontal="right"/>
      <protection locked="0"/>
    </xf>
    <xf numFmtId="2" fontId="1" fillId="0" borderId="101" xfId="25" applyNumberFormat="1" applyFont="1" applyBorder="1" applyAlignment="1">
      <alignment horizontal="right"/>
      <protection/>
    </xf>
    <xf numFmtId="2" fontId="1" fillId="0" borderId="105" xfId="25" applyNumberFormat="1" applyFont="1" applyBorder="1" applyAlignment="1">
      <alignment horizontal="right"/>
      <protection/>
    </xf>
    <xf numFmtId="2" fontId="1" fillId="0" borderId="102" xfId="25" applyNumberFormat="1" applyFont="1" applyBorder="1" applyAlignment="1">
      <alignment horizontal="right"/>
      <protection/>
    </xf>
    <xf numFmtId="0" fontId="7" fillId="0" borderId="44" xfId="25" applyFont="1" applyBorder="1" applyAlignment="1">
      <alignment horizontal="left"/>
      <protection/>
    </xf>
    <xf numFmtId="0" fontId="7" fillId="0" borderId="46" xfId="25" applyFont="1" applyBorder="1" applyAlignment="1">
      <alignment horizontal="left"/>
      <protection/>
    </xf>
    <xf numFmtId="4" fontId="1" fillId="0" borderId="146" xfId="25" applyNumberFormat="1" applyFont="1" applyBorder="1" applyAlignment="1" applyProtection="1">
      <alignment horizontal="right"/>
      <protection locked="0"/>
    </xf>
    <xf numFmtId="2" fontId="1" fillId="0" borderId="147" xfId="25" applyNumberFormat="1" applyFont="1" applyBorder="1" applyAlignment="1">
      <alignment horizontal="right"/>
      <protection/>
    </xf>
    <xf numFmtId="4" fontId="1" fillId="0" borderId="127" xfId="25" applyNumberFormat="1" applyFont="1" applyBorder="1" applyAlignment="1" applyProtection="1">
      <alignment horizontal="right"/>
      <protection locked="0"/>
    </xf>
    <xf numFmtId="4" fontId="1" fillId="0" borderId="128" xfId="25" applyNumberFormat="1" applyFont="1" applyBorder="1" applyAlignment="1">
      <alignment horizontal="right"/>
      <protection/>
    </xf>
    <xf numFmtId="2" fontId="1" fillId="0" borderId="148" xfId="25" applyNumberFormat="1" applyFont="1" applyBorder="1" applyAlignment="1">
      <alignment horizontal="right"/>
      <protection/>
    </xf>
    <xf numFmtId="4" fontId="1" fillId="0" borderId="149" xfId="25" applyNumberFormat="1" applyFont="1" applyBorder="1" applyAlignment="1" applyProtection="1">
      <alignment horizontal="right"/>
      <protection locked="0"/>
    </xf>
    <xf numFmtId="4" fontId="1" fillId="0" borderId="105" xfId="25" applyNumberFormat="1" applyFont="1" applyBorder="1" applyAlignment="1" applyProtection="1">
      <alignment horizontal="right"/>
      <protection locked="0"/>
    </xf>
    <xf numFmtId="4" fontId="1" fillId="0" borderId="106" xfId="25" applyNumberFormat="1" applyFont="1" applyBorder="1" applyAlignment="1">
      <alignment horizontal="right"/>
      <protection/>
    </xf>
    <xf numFmtId="4" fontId="1" fillId="0" borderId="38" xfId="25" applyNumberFormat="1" applyFont="1" applyBorder="1" applyAlignment="1">
      <alignment/>
      <protection/>
    </xf>
    <xf numFmtId="4" fontId="1" fillId="0" borderId="130" xfId="25" applyNumberFormat="1" applyFont="1" applyBorder="1" applyAlignment="1">
      <alignment/>
      <protection/>
    </xf>
    <xf numFmtId="0" fontId="1" fillId="0" borderId="77" xfId="24" applyBorder="1" applyAlignment="1">
      <alignment horizontal="center" vertical="center" wrapText="1"/>
      <protection/>
    </xf>
    <xf numFmtId="0" fontId="1" fillId="0" borderId="78" xfId="24" applyBorder="1" applyAlignment="1">
      <alignment horizontal="center" vertical="center" wrapText="1"/>
      <protection/>
    </xf>
    <xf numFmtId="4" fontId="1" fillId="0" borderId="39" xfId="25" applyNumberFormat="1" applyFont="1" applyBorder="1" applyAlignment="1">
      <alignment/>
      <protection/>
    </xf>
    <xf numFmtId="4" fontId="1" fillId="0" borderId="150" xfId="25" applyNumberFormat="1" applyFont="1" applyBorder="1" applyAlignment="1" applyProtection="1">
      <alignment horizontal="right"/>
      <protection locked="0"/>
    </xf>
    <xf numFmtId="2" fontId="1" fillId="0" borderId="151" xfId="25" applyNumberFormat="1" applyFont="1" applyBorder="1" applyAlignment="1">
      <alignment horizontal="right"/>
      <protection/>
    </xf>
    <xf numFmtId="4" fontId="1" fillId="0" borderId="130" xfId="25" applyNumberFormat="1" applyFont="1" applyBorder="1" applyAlignment="1" applyProtection="1">
      <alignment horizontal="right"/>
      <protection locked="0"/>
    </xf>
    <xf numFmtId="4" fontId="1" fillId="0" borderId="131" xfId="25" applyNumberFormat="1" applyFont="1" applyBorder="1" applyAlignment="1">
      <alignment horizontal="right"/>
      <protection/>
    </xf>
    <xf numFmtId="2" fontId="1" fillId="0" borderId="38" xfId="25" applyNumberFormat="1" applyFont="1" applyBorder="1" applyAlignment="1">
      <alignment horizontal="right"/>
      <protection/>
    </xf>
    <xf numFmtId="2" fontId="1" fillId="0" borderId="130" xfId="25" applyNumberFormat="1" applyFont="1" applyBorder="1" applyAlignment="1">
      <alignment horizontal="right"/>
      <protection/>
    </xf>
    <xf numFmtId="2" fontId="1" fillId="0" borderId="39" xfId="25" applyNumberFormat="1" applyFont="1" applyBorder="1" applyAlignment="1">
      <alignment horizontal="right"/>
      <protection/>
    </xf>
    <xf numFmtId="0" fontId="10" fillId="0" borderId="1" xfId="25" applyFont="1" applyBorder="1">
      <alignment/>
      <protection/>
    </xf>
    <xf numFmtId="0" fontId="10" fillId="0" borderId="19" xfId="25" applyFont="1" applyBorder="1" applyAlignment="1">
      <alignment horizontal="center"/>
      <protection/>
    </xf>
    <xf numFmtId="4" fontId="10" fillId="0" borderId="17" xfId="25" applyNumberFormat="1" applyFont="1" applyBorder="1" applyAlignment="1">
      <alignment horizontal="right"/>
      <protection/>
    </xf>
    <xf numFmtId="4" fontId="10" fillId="0" borderId="18" xfId="25" applyNumberFormat="1" applyFont="1" applyBorder="1" applyAlignment="1">
      <alignment/>
      <protection/>
    </xf>
    <xf numFmtId="4" fontId="10" fillId="0" borderId="19" xfId="25" applyNumberFormat="1" applyFont="1" applyBorder="1" applyAlignment="1">
      <alignment horizontal="right"/>
      <protection/>
    </xf>
    <xf numFmtId="4" fontId="10" fillId="0" borderId="143" xfId="25" applyNumberFormat="1" applyFont="1" applyBorder="1" applyAlignment="1" applyProtection="1">
      <alignment horizontal="right"/>
      <protection locked="0"/>
    </xf>
    <xf numFmtId="2" fontId="10" fillId="0" borderId="55" xfId="25" applyNumberFormat="1" applyFont="1" applyBorder="1" applyAlignment="1">
      <alignment horizontal="right"/>
      <protection/>
    </xf>
    <xf numFmtId="4" fontId="10" fillId="0" borderId="18" xfId="25" applyNumberFormat="1" applyFont="1" applyBorder="1" applyAlignment="1" applyProtection="1">
      <alignment horizontal="right"/>
      <protection locked="0"/>
    </xf>
    <xf numFmtId="4" fontId="10" fillId="0" borderId="74" xfId="25" applyNumberFormat="1" applyFont="1" applyBorder="1" applyAlignment="1">
      <alignment horizontal="right"/>
      <protection/>
    </xf>
    <xf numFmtId="2" fontId="10" fillId="0" borderId="17" xfId="25" applyNumberFormat="1" applyFont="1" applyBorder="1" applyAlignment="1">
      <alignment horizontal="right"/>
      <protection/>
    </xf>
    <xf numFmtId="2" fontId="10" fillId="0" borderId="18" xfId="25" applyNumberFormat="1" applyFont="1" applyBorder="1" applyAlignment="1">
      <alignment horizontal="right"/>
      <protection/>
    </xf>
    <xf numFmtId="2" fontId="10" fillId="0" borderId="19" xfId="25" applyNumberFormat="1" applyFont="1" applyBorder="1" applyAlignment="1">
      <alignment horizontal="right"/>
      <protection/>
    </xf>
    <xf numFmtId="0" fontId="14" fillId="0" borderId="0" xfId="25" applyFont="1" applyBorder="1" applyAlignment="1" applyProtection="1">
      <alignment horizontal="left"/>
      <protection locked="0"/>
    </xf>
    <xf numFmtId="0" fontId="52" fillId="0" borderId="0" xfId="25" applyFont="1">
      <alignment/>
      <protection/>
    </xf>
    <xf numFmtId="0" fontId="2" fillId="0" borderId="0" xfId="25" applyFont="1" applyBorder="1" applyAlignment="1">
      <alignment horizontal="left"/>
      <protection/>
    </xf>
    <xf numFmtId="0" fontId="2" fillId="0" borderId="0" xfId="25" applyFont="1" applyBorder="1" applyAlignment="1">
      <alignment horizontal="center"/>
      <protection/>
    </xf>
    <xf numFmtId="0" fontId="2" fillId="0" borderId="0" xfId="25" applyFont="1" applyBorder="1">
      <alignment/>
      <protection/>
    </xf>
    <xf numFmtId="0" fontId="7" fillId="0" borderId="0" xfId="25" applyFont="1">
      <alignment/>
      <protection/>
    </xf>
    <xf numFmtId="14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76" xfId="24" applyFont="1" applyFill="1" applyBorder="1" applyAlignment="1">
      <alignment horizontal="center" vertical="center" wrapText="1"/>
      <protection/>
    </xf>
    <xf numFmtId="0" fontId="10" fillId="0" borderId="77" xfId="24" applyFont="1" applyFill="1" applyBorder="1" applyAlignment="1">
      <alignment horizontal="center" vertical="center" wrapText="1"/>
      <protection/>
    </xf>
    <xf numFmtId="0" fontId="10" fillId="0" borderId="78" xfId="24" applyFont="1" applyFill="1" applyBorder="1" applyAlignment="1">
      <alignment horizontal="center" vertical="center" wrapText="1"/>
      <protection/>
    </xf>
    <xf numFmtId="0" fontId="1" fillId="0" borderId="76" xfId="24" applyBorder="1" applyAlignment="1">
      <alignment horizontal="center" vertical="center" wrapText="1"/>
      <protection/>
    </xf>
    <xf numFmtId="0" fontId="44" fillId="0" borderId="0" xfId="24" applyFont="1" applyFill="1" applyAlignment="1">
      <alignment horizontal="center"/>
      <protection/>
    </xf>
    <xf numFmtId="0" fontId="14" fillId="0" borderId="59" xfId="25" applyFont="1" applyBorder="1" applyAlignment="1">
      <alignment horizontal="center"/>
      <protection/>
    </xf>
    <xf numFmtId="0" fontId="14" fillId="0" borderId="40" xfId="25" applyFont="1" applyBorder="1" applyAlignment="1">
      <alignment horizontal="center"/>
      <protection/>
    </xf>
    <xf numFmtId="0" fontId="14" fillId="0" borderId="7" xfId="25" applyFont="1" applyBorder="1" applyAlignment="1">
      <alignment horizontal="center"/>
      <protection/>
    </xf>
    <xf numFmtId="0" fontId="14" fillId="0" borderId="59" xfId="25" applyFont="1" applyBorder="1" applyAlignment="1">
      <alignment horizontal="center"/>
      <protection/>
    </xf>
    <xf numFmtId="0" fontId="14" fillId="0" borderId="40" xfId="25" applyFont="1" applyBorder="1" applyAlignment="1">
      <alignment horizontal="center"/>
      <protection/>
    </xf>
    <xf numFmtId="0" fontId="14" fillId="0" borderId="7" xfId="25" applyFont="1" applyBorder="1" applyAlignment="1">
      <alignment horizontal="center"/>
      <protection/>
    </xf>
    <xf numFmtId="0" fontId="14" fillId="0" borderId="133" xfId="25" applyFont="1" applyBorder="1" applyAlignment="1">
      <alignment horizontal="center"/>
      <protection/>
    </xf>
    <xf numFmtId="0" fontId="14" fillId="0" borderId="13" xfId="25" applyFont="1" applyBorder="1" applyAlignment="1">
      <alignment horizontal="center"/>
      <protection/>
    </xf>
    <xf numFmtId="0" fontId="14" fillId="0" borderId="15" xfId="25" applyFont="1" applyBorder="1" applyAlignment="1">
      <alignment horizontal="center"/>
      <protection/>
    </xf>
    <xf numFmtId="0" fontId="14" fillId="0" borderId="133" xfId="25" applyFont="1" applyBorder="1" applyAlignment="1">
      <alignment horizontal="center"/>
      <protection/>
    </xf>
    <xf numFmtId="0" fontId="14" fillId="0" borderId="13" xfId="25" applyFont="1" applyBorder="1" applyAlignment="1">
      <alignment horizontal="center"/>
      <protection/>
    </xf>
    <xf numFmtId="0" fontId="14" fillId="0" borderId="15" xfId="25" applyFont="1" applyBorder="1" applyAlignment="1">
      <alignment horizontal="center"/>
      <protection/>
    </xf>
    <xf numFmtId="0" fontId="1" fillId="0" borderId="44" xfId="25" applyFont="1" applyBorder="1" applyAlignment="1">
      <alignment horizontal="left" wrapText="1"/>
      <protection/>
    </xf>
    <xf numFmtId="0" fontId="1" fillId="0" borderId="46" xfId="25" applyFont="1" applyBorder="1" applyAlignment="1">
      <alignment horizontal="left" wrapText="1"/>
      <protection/>
    </xf>
    <xf numFmtId="0" fontId="1" fillId="0" borderId="138" xfId="25" applyFont="1" applyBorder="1" applyAlignment="1">
      <alignment horizontal="left" wrapText="1"/>
      <protection/>
    </xf>
    <xf numFmtId="0" fontId="1" fillId="0" borderId="39" xfId="25" applyFont="1" applyBorder="1" applyAlignment="1">
      <alignment horizontal="left" wrapText="1"/>
      <protection/>
    </xf>
    <xf numFmtId="0" fontId="1" fillId="0" borderId="31" xfId="25" applyFont="1" applyBorder="1" applyAlignment="1">
      <alignment horizontal="left" wrapText="1"/>
      <protection/>
    </xf>
    <xf numFmtId="0" fontId="1" fillId="0" borderId="28" xfId="25" applyFont="1" applyBorder="1" applyAlignment="1">
      <alignment horizontal="left" wrapText="1"/>
      <protection/>
    </xf>
    <xf numFmtId="0" fontId="10" fillId="0" borderId="31" xfId="25" applyFont="1" applyBorder="1" applyAlignment="1">
      <alignment horizontal="left" wrapText="1"/>
      <protection/>
    </xf>
    <xf numFmtId="0" fontId="10" fillId="0" borderId="28" xfId="25" applyFont="1" applyBorder="1" applyAlignment="1">
      <alignment horizontal="left" wrapText="1"/>
      <protection/>
    </xf>
    <xf numFmtId="0" fontId="5" fillId="0" borderId="0" xfId="25" applyFont="1" applyAlignment="1">
      <alignment horizontal="center"/>
      <protection/>
    </xf>
    <xf numFmtId="0" fontId="1" fillId="0" borderId="134" xfId="25" applyFont="1" applyBorder="1" applyAlignment="1">
      <alignment horizontal="center" wrapText="1"/>
      <protection/>
    </xf>
    <xf numFmtId="0" fontId="1" fillId="0" borderId="61" xfId="25" applyFont="1" applyBorder="1" applyAlignment="1">
      <alignment horizontal="center" wrapText="1"/>
      <protection/>
    </xf>
    <xf numFmtId="0" fontId="7" fillId="0" borderId="138" xfId="25" applyFont="1" applyBorder="1" applyAlignment="1">
      <alignment horizontal="center" wrapText="1"/>
      <protection/>
    </xf>
    <xf numFmtId="0" fontId="7" fillId="0" borderId="39" xfId="25" applyFont="1" applyBorder="1" applyAlignment="1">
      <alignment horizontal="center" wrapText="1"/>
      <protection/>
    </xf>
    <xf numFmtId="0" fontId="1" fillId="0" borderId="31" xfId="25" applyFont="1" applyBorder="1" applyAlignment="1">
      <alignment horizontal="center" wrapText="1"/>
      <protection/>
    </xf>
    <xf numFmtId="0" fontId="1" fillId="0" borderId="28" xfId="25" applyFont="1" applyBorder="1" applyAlignment="1">
      <alignment horizontal="center" wrapText="1"/>
      <protection/>
    </xf>
    <xf numFmtId="0" fontId="7" fillId="0" borderId="31" xfId="25" applyFont="1" applyBorder="1" applyAlignment="1">
      <alignment horizontal="center" wrapText="1"/>
      <protection/>
    </xf>
    <xf numFmtId="0" fontId="7" fillId="0" borderId="28" xfId="25" applyFont="1" applyBorder="1" applyAlignment="1">
      <alignment horizontal="center" wrapText="1"/>
      <protection/>
    </xf>
    <xf numFmtId="0" fontId="14" fillId="0" borderId="133" xfId="25" applyFont="1" applyBorder="1" applyAlignment="1" applyProtection="1">
      <alignment horizontal="center"/>
      <protection locked="0"/>
    </xf>
    <xf numFmtId="0" fontId="14" fillId="0" borderId="13" xfId="25" applyFont="1" applyBorder="1" applyAlignment="1" applyProtection="1">
      <alignment horizontal="center"/>
      <protection locked="0"/>
    </xf>
    <xf numFmtId="0" fontId="14" fillId="0" borderId="152" xfId="25" applyFont="1" applyBorder="1" applyAlignment="1" applyProtection="1">
      <alignment horizontal="center"/>
      <protection locked="0"/>
    </xf>
    <xf numFmtId="0" fontId="14" fillId="0" borderId="15" xfId="25" applyFont="1" applyBorder="1" applyAlignment="1" applyProtection="1">
      <alignment horizontal="center"/>
      <protection locked="0"/>
    </xf>
    <xf numFmtId="0" fontId="7" fillId="0" borderId="134" xfId="25" applyFont="1" applyBorder="1" applyAlignment="1">
      <alignment horizontal="left"/>
      <protection/>
    </xf>
    <xf numFmtId="0" fontId="7" fillId="0" borderId="61" xfId="25" applyFont="1" applyBorder="1" applyAlignment="1">
      <alignment horizontal="left"/>
      <protection/>
    </xf>
    <xf numFmtId="0" fontId="7" fillId="0" borderId="44" xfId="25" applyFont="1" applyBorder="1" applyAlignment="1">
      <alignment horizontal="left"/>
      <protection/>
    </xf>
    <xf numFmtId="0" fontId="7" fillId="0" borderId="46" xfId="25" applyFont="1" applyBorder="1" applyAlignment="1">
      <alignment horizontal="left"/>
      <protection/>
    </xf>
    <xf numFmtId="0" fontId="1" fillId="0" borderId="0" xfId="26">
      <alignment/>
      <protection/>
    </xf>
    <xf numFmtId="0" fontId="47" fillId="0" borderId="0" xfId="26" applyFont="1">
      <alignment/>
      <protection/>
    </xf>
    <xf numFmtId="4" fontId="1" fillId="0" borderId="0" xfId="26" applyNumberFormat="1">
      <alignment/>
      <protection/>
    </xf>
    <xf numFmtId="0" fontId="1" fillId="0" borderId="0" xfId="26" applyFont="1">
      <alignment/>
      <protection/>
    </xf>
    <xf numFmtId="0" fontId="2" fillId="0" borderId="0" xfId="26" applyFont="1">
      <alignment/>
      <protection/>
    </xf>
    <xf numFmtId="0" fontId="5" fillId="0" borderId="0" xfId="26" applyFont="1" applyAlignment="1">
      <alignment horizontal="centerContinuous"/>
      <protection/>
    </xf>
    <xf numFmtId="0" fontId="47" fillId="0" borderId="0" xfId="26" applyFont="1" applyAlignment="1">
      <alignment horizontal="centerContinuous"/>
      <protection/>
    </xf>
    <xf numFmtId="4" fontId="47" fillId="0" borderId="0" xfId="26" applyNumberFormat="1" applyFont="1">
      <alignment/>
      <protection/>
    </xf>
    <xf numFmtId="0" fontId="3" fillId="0" borderId="0" xfId="26" applyFont="1" applyAlignment="1">
      <alignment horizontal="centerContinuous"/>
      <protection/>
    </xf>
    <xf numFmtId="0" fontId="3" fillId="0" borderId="0" xfId="26" applyFont="1" applyAlignment="1">
      <alignment/>
      <protection/>
    </xf>
    <xf numFmtId="4" fontId="3" fillId="0" borderId="0" xfId="26" applyNumberFormat="1" applyFont="1" applyAlignment="1">
      <alignment/>
      <protection/>
    </xf>
    <xf numFmtId="0" fontId="1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10" fillId="0" borderId="59" xfId="26" applyFont="1" applyBorder="1">
      <alignment/>
      <protection/>
    </xf>
    <xf numFmtId="0" fontId="1" fillId="0" borderId="42" xfId="26" applyBorder="1" applyAlignment="1">
      <alignment horizontal="centerContinuous"/>
      <protection/>
    </xf>
    <xf numFmtId="0" fontId="1" fillId="0" borderId="6" xfId="26" applyBorder="1" applyAlignment="1">
      <alignment horizontal="centerContinuous"/>
      <protection/>
    </xf>
    <xf numFmtId="0" fontId="1" fillId="0" borderId="84" xfId="26" applyBorder="1" applyAlignment="1">
      <alignment horizontal="centerContinuous"/>
      <protection/>
    </xf>
    <xf numFmtId="0" fontId="1" fillId="0" borderId="62" xfId="26" applyBorder="1">
      <alignment/>
      <protection/>
    </xf>
    <xf numFmtId="0" fontId="1" fillId="0" borderId="18" xfId="26" applyBorder="1" applyAlignment="1">
      <alignment horizontal="centerContinuous"/>
      <protection/>
    </xf>
    <xf numFmtId="0" fontId="1" fillId="0" borderId="1" xfId="26" applyBorder="1" applyAlignment="1">
      <alignment horizontal="centerContinuous"/>
      <protection/>
    </xf>
    <xf numFmtId="0" fontId="1" fillId="0" borderId="74" xfId="26" applyBorder="1" applyAlignment="1">
      <alignment horizontal="centerContinuous"/>
      <protection/>
    </xf>
    <xf numFmtId="0" fontId="1" fillId="0" borderId="65" xfId="26" applyBorder="1">
      <alignment/>
      <protection/>
    </xf>
    <xf numFmtId="0" fontId="1" fillId="0" borderId="10" xfId="26" applyFill="1" applyBorder="1" applyAlignment="1">
      <alignment horizontal="centerContinuous"/>
      <protection/>
    </xf>
    <xf numFmtId="0" fontId="1" fillId="0" borderId="0" xfId="26" applyFill="1" applyBorder="1" applyAlignment="1">
      <alignment horizontal="centerContinuous"/>
      <protection/>
    </xf>
    <xf numFmtId="0" fontId="1" fillId="0" borderId="88" xfId="26" applyFill="1" applyBorder="1" applyAlignment="1">
      <alignment horizontal="centerContinuous"/>
      <protection/>
    </xf>
    <xf numFmtId="0" fontId="1" fillId="0" borderId="65" xfId="26" applyFont="1" applyBorder="1">
      <alignment/>
      <protection/>
    </xf>
    <xf numFmtId="3" fontId="1" fillId="0" borderId="10" xfId="26" applyNumberFormat="1" applyFont="1" applyFill="1" applyBorder="1">
      <alignment/>
      <protection/>
    </xf>
    <xf numFmtId="3" fontId="1" fillId="0" borderId="0" xfId="26" applyNumberFormat="1" applyFont="1" applyFill="1" applyBorder="1">
      <alignment/>
      <protection/>
    </xf>
    <xf numFmtId="4" fontId="1" fillId="0" borderId="88" xfId="26" applyNumberFormat="1" applyFont="1" applyFill="1" applyBorder="1">
      <alignment/>
      <protection/>
    </xf>
    <xf numFmtId="3" fontId="1" fillId="0" borderId="135" xfId="26" applyNumberFormat="1" applyBorder="1">
      <alignment/>
      <protection/>
    </xf>
    <xf numFmtId="3" fontId="1" fillId="0" borderId="127" xfId="26" applyNumberFormat="1" applyBorder="1">
      <alignment/>
      <protection/>
    </xf>
    <xf numFmtId="4" fontId="1" fillId="0" borderId="127" xfId="26" applyNumberFormat="1" applyBorder="1">
      <alignment/>
      <protection/>
    </xf>
    <xf numFmtId="3" fontId="1" fillId="0" borderId="0" xfId="26" applyNumberFormat="1">
      <alignment/>
      <protection/>
    </xf>
    <xf numFmtId="0" fontId="1" fillId="0" borderId="10" xfId="26" applyFont="1" applyFill="1" applyBorder="1">
      <alignment/>
      <protection/>
    </xf>
    <xf numFmtId="0" fontId="1" fillId="0" borderId="0" xfId="26" applyFont="1" applyFill="1" applyBorder="1">
      <alignment/>
      <protection/>
    </xf>
    <xf numFmtId="3" fontId="1" fillId="0" borderId="0" xfId="26" applyNumberFormat="1" applyFont="1" applyFill="1" applyBorder="1" applyAlignment="1">
      <alignment/>
      <protection/>
    </xf>
    <xf numFmtId="3" fontId="1" fillId="0" borderId="0" xfId="26" applyNumberFormat="1" applyFont="1" applyFill="1">
      <alignment/>
      <protection/>
    </xf>
    <xf numFmtId="0" fontId="1" fillId="0" borderId="65" xfId="26" applyFont="1" applyBorder="1" applyAlignment="1">
      <alignment wrapText="1"/>
      <protection/>
    </xf>
    <xf numFmtId="0" fontId="1" fillId="0" borderId="65" xfId="26" applyBorder="1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1" fillId="0" borderId="0" xfId="26" applyBorder="1" applyAlignment="1">
      <alignment horizontal="right"/>
      <protection/>
    </xf>
    <xf numFmtId="0" fontId="1" fillId="0" borderId="133" xfId="26" applyBorder="1" applyAlignment="1">
      <alignment horizontal="center"/>
      <protection/>
    </xf>
    <xf numFmtId="0" fontId="1" fillId="0" borderId="13" xfId="26" applyBorder="1" applyAlignment="1">
      <alignment horizontal="center"/>
      <protection/>
    </xf>
    <xf numFmtId="0" fontId="1" fillId="0" borderId="13" xfId="26" applyBorder="1" applyAlignment="1">
      <alignment horizontal="right"/>
      <protection/>
    </xf>
    <xf numFmtId="0" fontId="1" fillId="0" borderId="135" xfId="26" applyBorder="1" applyAlignment="1">
      <alignment horizontal="center"/>
      <protection/>
    </xf>
    <xf numFmtId="0" fontId="1" fillId="0" borderId="127" xfId="26" applyBorder="1" applyAlignment="1">
      <alignment horizontal="center"/>
      <protection/>
    </xf>
    <xf numFmtId="0" fontId="1" fillId="0" borderId="127" xfId="26" applyBorder="1" applyAlignment="1">
      <alignment horizontal="right"/>
      <protection/>
    </xf>
    <xf numFmtId="4" fontId="1" fillId="0" borderId="135" xfId="26" applyNumberFormat="1" applyBorder="1">
      <alignment/>
      <protection/>
    </xf>
    <xf numFmtId="3" fontId="1" fillId="0" borderId="18" xfId="26" applyNumberFormat="1" applyFont="1" applyFill="1" applyBorder="1">
      <alignment/>
      <protection/>
    </xf>
    <xf numFmtId="3" fontId="1" fillId="0" borderId="1" xfId="26" applyNumberFormat="1" applyFont="1" applyFill="1" applyBorder="1">
      <alignment/>
      <protection/>
    </xf>
    <xf numFmtId="4" fontId="1" fillId="0" borderId="74" xfId="26" applyNumberFormat="1" applyFont="1" applyFill="1" applyBorder="1">
      <alignment/>
      <protection/>
    </xf>
    <xf numFmtId="0" fontId="1" fillId="0" borderId="0" xfId="26" applyBorder="1">
      <alignment/>
      <protection/>
    </xf>
    <xf numFmtId="0" fontId="7" fillId="0" borderId="0" xfId="26" applyFont="1" applyFill="1" applyBorder="1">
      <alignment/>
      <protection/>
    </xf>
    <xf numFmtId="0" fontId="1" fillId="0" borderId="0" xfId="26" applyFont="1" applyFill="1">
      <alignment/>
      <protection/>
    </xf>
    <xf numFmtId="0" fontId="7" fillId="0" borderId="0" xfId="26" applyFont="1" applyFill="1">
      <alignment/>
      <protection/>
    </xf>
    <xf numFmtId="4" fontId="1" fillId="0" borderId="0" xfId="26" applyNumberFormat="1" applyFont="1" applyFill="1">
      <alignment/>
      <protection/>
    </xf>
    <xf numFmtId="0" fontId="7" fillId="0" borderId="0" xfId="26" applyFont="1" applyFill="1" applyBorder="1" applyAlignment="1">
      <alignment horizontal="center"/>
      <protection/>
    </xf>
    <xf numFmtId="0" fontId="1" fillId="0" borderId="0" xfId="27">
      <alignment/>
      <protection/>
    </xf>
    <xf numFmtId="0" fontId="47" fillId="0" borderId="0" xfId="27" applyFont="1">
      <alignment/>
      <protection/>
    </xf>
    <xf numFmtId="4" fontId="1" fillId="0" borderId="0" xfId="27" applyNumberFormat="1">
      <alignment/>
      <protection/>
    </xf>
    <xf numFmtId="0" fontId="2" fillId="0" borderId="0" xfId="27" applyFont="1">
      <alignment/>
      <protection/>
    </xf>
    <xf numFmtId="0" fontId="6" fillId="0" borderId="0" xfId="27" applyFont="1" applyAlignment="1">
      <alignment horizontal="centerContinuous" wrapText="1"/>
      <protection/>
    </xf>
    <xf numFmtId="0" fontId="47" fillId="0" borderId="0" xfId="27" applyFont="1" applyAlignment="1">
      <alignment horizontal="centerContinuous"/>
      <protection/>
    </xf>
    <xf numFmtId="4" fontId="47" fillId="0" borderId="0" xfId="27" applyNumberFormat="1" applyFont="1">
      <alignment/>
      <protection/>
    </xf>
    <xf numFmtId="0" fontId="10" fillId="0" borderId="0" xfId="27" applyFont="1" applyAlignment="1">
      <alignment horizontal="centerContinuous"/>
      <protection/>
    </xf>
    <xf numFmtId="0" fontId="1" fillId="0" borderId="0" xfId="27" applyAlignment="1">
      <alignment horizontal="centerContinuous"/>
      <protection/>
    </xf>
    <xf numFmtId="0" fontId="1" fillId="0" borderId="0" xfId="27" applyAlignment="1">
      <alignment/>
      <protection/>
    </xf>
    <xf numFmtId="4" fontId="1" fillId="0" borderId="0" xfId="27" applyNumberFormat="1" applyAlignment="1">
      <alignment/>
      <protection/>
    </xf>
    <xf numFmtId="0" fontId="1" fillId="0" borderId="0" xfId="27" applyFont="1" applyAlignment="1">
      <alignment horizontal="centerContinuous"/>
      <protection/>
    </xf>
    <xf numFmtId="0" fontId="10" fillId="0" borderId="59" xfId="27" applyFont="1" applyBorder="1">
      <alignment/>
      <protection/>
    </xf>
    <xf numFmtId="0" fontId="1" fillId="0" borderId="40" xfId="27" applyBorder="1">
      <alignment/>
      <protection/>
    </xf>
    <xf numFmtId="0" fontId="1" fillId="0" borderId="41" xfId="27" applyBorder="1" applyAlignment="1">
      <alignment horizontal="centerContinuous"/>
      <protection/>
    </xf>
    <xf numFmtId="0" fontId="1" fillId="0" borderId="42" xfId="27" applyBorder="1" applyAlignment="1">
      <alignment horizontal="centerContinuous"/>
      <protection/>
    </xf>
    <xf numFmtId="0" fontId="1" fillId="0" borderId="7" xfId="27" applyBorder="1" applyAlignment="1">
      <alignment horizontal="centerContinuous"/>
      <protection/>
    </xf>
    <xf numFmtId="0" fontId="1" fillId="0" borderId="62" xfId="27" applyBorder="1">
      <alignment/>
      <protection/>
    </xf>
    <xf numFmtId="0" fontId="1" fillId="0" borderId="1" xfId="27" applyBorder="1">
      <alignment/>
      <protection/>
    </xf>
    <xf numFmtId="0" fontId="1" fillId="0" borderId="16" xfId="27" applyBorder="1" applyAlignment="1">
      <alignment horizontal="centerContinuous"/>
      <protection/>
    </xf>
    <xf numFmtId="0" fontId="1" fillId="0" borderId="18" xfId="27" applyBorder="1" applyAlignment="1">
      <alignment horizontal="centerContinuous"/>
      <protection/>
    </xf>
    <xf numFmtId="0" fontId="1" fillId="0" borderId="19" xfId="27" applyBorder="1" applyAlignment="1">
      <alignment horizontal="centerContinuous"/>
      <protection/>
    </xf>
    <xf numFmtId="0" fontId="1" fillId="0" borderId="65" xfId="27" applyFont="1" applyBorder="1">
      <alignment/>
      <protection/>
    </xf>
    <xf numFmtId="0" fontId="1" fillId="0" borderId="0" xfId="27" applyFont="1" applyBorder="1">
      <alignment/>
      <protection/>
    </xf>
    <xf numFmtId="0" fontId="1" fillId="0" borderId="0" xfId="27" applyBorder="1">
      <alignment/>
      <protection/>
    </xf>
    <xf numFmtId="0" fontId="1" fillId="0" borderId="8" xfId="27" applyFill="1" applyBorder="1">
      <alignment/>
      <protection/>
    </xf>
    <xf numFmtId="0" fontId="1" fillId="0" borderId="10" xfId="27" applyFill="1" applyBorder="1">
      <alignment/>
      <protection/>
    </xf>
    <xf numFmtId="4" fontId="1" fillId="0" borderId="11" xfId="27" applyNumberFormat="1" applyFill="1" applyBorder="1">
      <alignment/>
      <protection/>
    </xf>
    <xf numFmtId="3" fontId="1" fillId="0" borderId="8" xfId="27" applyNumberFormat="1" applyFill="1" applyBorder="1">
      <alignment/>
      <protection/>
    </xf>
    <xf numFmtId="3" fontId="1" fillId="0" borderId="10" xfId="27" applyNumberFormat="1" applyFill="1" applyBorder="1">
      <alignment/>
      <protection/>
    </xf>
    <xf numFmtId="3" fontId="1" fillId="0" borderId="0" xfId="27" applyNumberFormat="1">
      <alignment/>
      <protection/>
    </xf>
    <xf numFmtId="0" fontId="1" fillId="0" borderId="11" xfId="27" applyFill="1" applyBorder="1">
      <alignment/>
      <protection/>
    </xf>
    <xf numFmtId="3" fontId="1" fillId="0" borderId="8" xfId="27" applyNumberFormat="1" applyBorder="1">
      <alignment/>
      <protection/>
    </xf>
    <xf numFmtId="3" fontId="1" fillId="0" borderId="10" xfId="27" applyNumberFormat="1" applyBorder="1">
      <alignment/>
      <protection/>
    </xf>
    <xf numFmtId="4" fontId="1" fillId="0" borderId="11" xfId="27" applyNumberFormat="1" applyBorder="1">
      <alignment/>
      <protection/>
    </xf>
    <xf numFmtId="0" fontId="1" fillId="0" borderId="62" xfId="27" applyFont="1" applyBorder="1">
      <alignment/>
      <protection/>
    </xf>
    <xf numFmtId="0" fontId="1" fillId="0" borderId="1" xfId="27" applyFont="1" applyBorder="1">
      <alignment/>
      <protection/>
    </xf>
    <xf numFmtId="3" fontId="1" fillId="0" borderId="16" xfId="27" applyNumberFormat="1" applyBorder="1">
      <alignment/>
      <protection/>
    </xf>
    <xf numFmtId="3" fontId="1" fillId="0" borderId="18" xfId="27" applyNumberFormat="1" applyBorder="1">
      <alignment/>
      <protection/>
    </xf>
    <xf numFmtId="4" fontId="1" fillId="0" borderId="19" xfId="27" applyNumberFormat="1" applyBorder="1">
      <alignment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horizontal="right"/>
      <protection/>
    </xf>
    <xf numFmtId="4" fontId="1" fillId="0" borderId="0" xfId="27" applyNumberFormat="1" applyFont="1">
      <alignment/>
      <protection/>
    </xf>
    <xf numFmtId="0" fontId="1" fillId="0" borderId="0" xfId="27" applyFont="1" applyBorder="1" applyAlignment="1">
      <alignment horizontal="left"/>
      <protection/>
    </xf>
    <xf numFmtId="0" fontId="3" fillId="0" borderId="0" xfId="28" applyFont="1" applyAlignment="1">
      <alignment/>
      <protection/>
    </xf>
    <xf numFmtId="0" fontId="3" fillId="0" borderId="0" xfId="28" applyFont="1">
      <alignment/>
      <protection/>
    </xf>
    <xf numFmtId="0" fontId="3" fillId="0" borderId="0" xfId="28" applyFont="1" applyAlignment="1">
      <alignment horizontal="right"/>
      <protection/>
    </xf>
    <xf numFmtId="0" fontId="1" fillId="0" borderId="0" xfId="28" applyFont="1" applyBorder="1">
      <alignment/>
      <protection/>
    </xf>
    <xf numFmtId="0" fontId="1" fillId="0" borderId="0" xfId="28" applyFont="1">
      <alignment/>
      <protection/>
    </xf>
    <xf numFmtId="17" fontId="3" fillId="0" borderId="0" xfId="28" applyNumberFormat="1" applyFont="1" applyAlignment="1">
      <alignment horizontal="right"/>
      <protection/>
    </xf>
    <xf numFmtId="0" fontId="10" fillId="0" borderId="0" xfId="28" applyFont="1" applyAlignment="1">
      <alignment/>
      <protection/>
    </xf>
    <xf numFmtId="0" fontId="1" fillId="0" borderId="0" xfId="28" applyFont="1" applyAlignment="1">
      <alignment/>
      <protection/>
    </xf>
    <xf numFmtId="17" fontId="7" fillId="0" borderId="0" xfId="28" applyNumberFormat="1" applyFont="1" applyBorder="1" applyAlignment="1">
      <alignment horizontal="left"/>
      <protection/>
    </xf>
    <xf numFmtId="0" fontId="10" fillId="0" borderId="0" xfId="28" applyFont="1" applyAlignment="1">
      <alignment horizontal="center"/>
      <protection/>
    </xf>
    <xf numFmtId="0" fontId="10" fillId="0" borderId="0" xfId="28" applyFont="1" applyBorder="1" applyAlignment="1">
      <alignment horizontal="center"/>
      <protection/>
    </xf>
    <xf numFmtId="0" fontId="10" fillId="0" borderId="0" xfId="28" applyFont="1">
      <alignment/>
      <protection/>
    </xf>
    <xf numFmtId="0" fontId="3" fillId="0" borderId="0" xfId="28" applyFont="1" applyAlignment="1">
      <alignment horizontal="center"/>
      <protection/>
    </xf>
    <xf numFmtId="0" fontId="10" fillId="0" borderId="0" xfId="28" applyFont="1" applyAlignment="1">
      <alignment horizontal="centerContinuous"/>
      <protection/>
    </xf>
    <xf numFmtId="0" fontId="1" fillId="0" borderId="0" xfId="28" applyFont="1" applyAlignment="1">
      <alignment horizontal="centerContinuous"/>
      <protection/>
    </xf>
    <xf numFmtId="0" fontId="10" fillId="0" borderId="59" xfId="28" applyFont="1" applyBorder="1" applyAlignment="1">
      <alignment horizontal="centerContinuous"/>
      <protection/>
    </xf>
    <xf numFmtId="0" fontId="1" fillId="0" borderId="40" xfId="28" applyFont="1" applyBorder="1" applyAlignment="1">
      <alignment horizontal="centerContinuous"/>
      <protection/>
    </xf>
    <xf numFmtId="0" fontId="1" fillId="0" borderId="43" xfId="28" applyFont="1" applyBorder="1" applyAlignment="1">
      <alignment horizontal="centerContinuous"/>
      <protection/>
    </xf>
    <xf numFmtId="0" fontId="1" fillId="0" borderId="60" xfId="28" applyFont="1" applyBorder="1" applyAlignment="1">
      <alignment horizontal="centerContinuous"/>
      <protection/>
    </xf>
    <xf numFmtId="0" fontId="1" fillId="0" borderId="3" xfId="28" applyFont="1" applyBorder="1" applyAlignment="1">
      <alignment horizontal="center"/>
      <protection/>
    </xf>
    <xf numFmtId="0" fontId="1" fillId="0" borderId="84" xfId="28" applyFont="1" applyBorder="1" applyAlignment="1">
      <alignment horizontal="center"/>
      <protection/>
    </xf>
    <xf numFmtId="0" fontId="1" fillId="0" borderId="0" xfId="28" applyFont="1" applyBorder="1" applyAlignment="1">
      <alignment/>
      <protection/>
    </xf>
    <xf numFmtId="0" fontId="1" fillId="0" borderId="62" xfId="28" applyFont="1" applyBorder="1">
      <alignment/>
      <protection/>
    </xf>
    <xf numFmtId="0" fontId="1" fillId="0" borderId="1" xfId="28" applyFont="1" applyBorder="1">
      <alignment/>
      <protection/>
    </xf>
    <xf numFmtId="0" fontId="1" fillId="0" borderId="18" xfId="28" applyFont="1" applyBorder="1" applyAlignment="1">
      <alignment horizontal="center"/>
      <protection/>
    </xf>
    <xf numFmtId="0" fontId="1" fillId="0" borderId="17" xfId="28" applyFont="1" applyBorder="1" applyAlignment="1">
      <alignment horizontal="center"/>
      <protection/>
    </xf>
    <xf numFmtId="0" fontId="1" fillId="0" borderId="74" xfId="28" applyFont="1" applyBorder="1" applyAlignment="1">
      <alignment horizontal="center"/>
      <protection/>
    </xf>
    <xf numFmtId="0" fontId="1" fillId="0" borderId="0" xfId="28" applyFont="1" applyBorder="1" applyAlignment="1">
      <alignment horizontal="centerContinuous"/>
      <protection/>
    </xf>
    <xf numFmtId="0" fontId="1" fillId="0" borderId="65" xfId="28" applyFont="1" applyBorder="1">
      <alignment/>
      <protection/>
    </xf>
    <xf numFmtId="0" fontId="1" fillId="0" borderId="10" xfId="28" applyFont="1" applyBorder="1" applyAlignment="1">
      <alignment horizontal="center"/>
      <protection/>
    </xf>
    <xf numFmtId="0" fontId="1" fillId="0" borderId="9" xfId="28" applyFont="1" applyBorder="1" applyAlignment="1">
      <alignment horizontal="center"/>
      <protection/>
    </xf>
    <xf numFmtId="0" fontId="1" fillId="0" borderId="88" xfId="28" applyFont="1" applyBorder="1" applyAlignment="1">
      <alignment horizontal="center"/>
      <protection/>
    </xf>
    <xf numFmtId="3" fontId="0" fillId="0" borderId="10" xfId="28" applyNumberFormat="1" applyFont="1" applyFill="1" applyBorder="1" applyAlignment="1">
      <alignment/>
      <protection/>
    </xf>
    <xf numFmtId="4" fontId="0" fillId="0" borderId="10" xfId="28" applyNumberFormat="1" applyFont="1" applyFill="1" applyBorder="1" applyAlignment="1">
      <alignment/>
      <protection/>
    </xf>
    <xf numFmtId="0" fontId="0" fillId="0" borderId="10" xfId="28" applyFont="1" applyBorder="1">
      <alignment/>
      <protection/>
    </xf>
    <xf numFmtId="0" fontId="0" fillId="0" borderId="88" xfId="28" applyFont="1" applyBorder="1" applyAlignment="1">
      <alignment wrapText="1"/>
      <protection/>
    </xf>
    <xf numFmtId="0" fontId="0" fillId="0" borderId="0" xfId="28" applyFont="1" applyBorder="1">
      <alignment/>
      <protection/>
    </xf>
    <xf numFmtId="3" fontId="0" fillId="0" borderId="10" xfId="28" applyNumberFormat="1" applyFont="1" applyFill="1" applyBorder="1">
      <alignment/>
      <protection/>
    </xf>
    <xf numFmtId="4" fontId="0" fillId="0" borderId="10" xfId="28" applyNumberFormat="1" applyFont="1" applyFill="1" applyBorder="1">
      <alignment/>
      <protection/>
    </xf>
    <xf numFmtId="0" fontId="0" fillId="0" borderId="88" xfId="28" applyFont="1" applyFill="1" applyBorder="1">
      <alignment/>
      <protection/>
    </xf>
    <xf numFmtId="0" fontId="0" fillId="0" borderId="88" xfId="28" applyFont="1" applyBorder="1">
      <alignment/>
      <protection/>
    </xf>
    <xf numFmtId="0" fontId="0" fillId="0" borderId="10" xfId="28" applyFont="1" applyFill="1" applyBorder="1">
      <alignment/>
      <protection/>
    </xf>
    <xf numFmtId="3" fontId="55" fillId="0" borderId="10" xfId="28" applyNumberFormat="1" applyFont="1" applyFill="1" applyBorder="1">
      <alignment/>
      <protection/>
    </xf>
    <xf numFmtId="4" fontId="55" fillId="0" borderId="10" xfId="28" applyNumberFormat="1" applyFont="1" applyFill="1" applyBorder="1">
      <alignment/>
      <protection/>
    </xf>
    <xf numFmtId="0" fontId="1" fillId="0" borderId="10" xfId="28" applyFont="1" applyFill="1" applyBorder="1">
      <alignment/>
      <protection/>
    </xf>
    <xf numFmtId="0" fontId="56" fillId="0" borderId="88" xfId="28" applyFont="1" applyBorder="1" applyAlignment="1">
      <alignment vertical="top" wrapText="1"/>
      <protection/>
    </xf>
    <xf numFmtId="0" fontId="55" fillId="0" borderId="88" xfId="28" applyFont="1" applyBorder="1">
      <alignment/>
      <protection/>
    </xf>
    <xf numFmtId="0" fontId="10" fillId="0" borderId="65" xfId="28" applyFont="1" applyBorder="1">
      <alignment/>
      <protection/>
    </xf>
    <xf numFmtId="3" fontId="10" fillId="0" borderId="10" xfId="28" applyNumberFormat="1" applyFont="1" applyBorder="1">
      <alignment/>
      <protection/>
    </xf>
    <xf numFmtId="4" fontId="10" fillId="0" borderId="10" xfId="28" applyNumberFormat="1" applyFont="1" applyBorder="1">
      <alignment/>
      <protection/>
    </xf>
    <xf numFmtId="0" fontId="1" fillId="0" borderId="10" xfId="28" applyFont="1" applyBorder="1">
      <alignment/>
      <protection/>
    </xf>
    <xf numFmtId="0" fontId="1" fillId="0" borderId="88" xfId="28" applyFont="1" applyBorder="1">
      <alignment/>
      <protection/>
    </xf>
    <xf numFmtId="0" fontId="1" fillId="0" borderId="9" xfId="28" applyFont="1" applyBorder="1">
      <alignment/>
      <protection/>
    </xf>
    <xf numFmtId="0" fontId="1" fillId="0" borderId="18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74" xfId="28" applyFont="1" applyBorder="1">
      <alignment/>
      <protection/>
    </xf>
    <xf numFmtId="0" fontId="1" fillId="0" borderId="0" xfId="28" applyFont="1" applyAlignment="1">
      <alignment horizontal="right"/>
      <protection/>
    </xf>
    <xf numFmtId="0" fontId="1" fillId="0" borderId="0" xfId="28" applyFont="1" applyAlignment="1">
      <alignment horizontal="left"/>
      <protection/>
    </xf>
    <xf numFmtId="0" fontId="1" fillId="0" borderId="0" xfId="28" applyFont="1" applyBorder="1" applyAlignment="1">
      <alignment horizontal="left"/>
      <protection/>
    </xf>
    <xf numFmtId="0" fontId="1" fillId="0" borderId="0" xfId="28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0" xfId="28" applyFont="1" applyBorder="1">
      <alignment/>
      <protection/>
    </xf>
    <xf numFmtId="0" fontId="10" fillId="0" borderId="0" xfId="28" applyFont="1" applyBorder="1" applyAlignment="1">
      <alignment horizontal="centerContinuous"/>
      <protection/>
    </xf>
    <xf numFmtId="0" fontId="1" fillId="0" borderId="0" xfId="28" applyFont="1" applyBorder="1" applyAlignment="1">
      <alignment horizontal="center"/>
      <protection/>
    </xf>
    <xf numFmtId="0" fontId="3" fillId="0" borderId="0" xfId="29" applyFont="1" applyAlignment="1">
      <alignment/>
      <protection/>
    </xf>
    <xf numFmtId="0" fontId="3" fillId="0" borderId="0" xfId="29" applyFont="1">
      <alignment/>
      <protection/>
    </xf>
    <xf numFmtId="0" fontId="3" fillId="0" borderId="0" xfId="29" applyFont="1" applyAlignment="1">
      <alignment horizontal="right"/>
      <protection/>
    </xf>
    <xf numFmtId="0" fontId="1" fillId="0" borderId="0" xfId="29" applyFont="1">
      <alignment/>
      <protection/>
    </xf>
    <xf numFmtId="17" fontId="3" fillId="0" borderId="0" xfId="29" applyNumberFormat="1" applyFont="1" applyAlignment="1">
      <alignment horizontal="right"/>
      <protection/>
    </xf>
    <xf numFmtId="0" fontId="5" fillId="0" borderId="0" xfId="29" applyFont="1" applyAlignment="1">
      <alignment/>
      <protection/>
    </xf>
    <xf numFmtId="17" fontId="3" fillId="0" borderId="0" xfId="29" applyNumberFormat="1" applyFont="1" applyAlignment="1">
      <alignment horizontal="left"/>
      <protection/>
    </xf>
    <xf numFmtId="0" fontId="5" fillId="0" borderId="0" xfId="29" applyFont="1" applyAlignment="1">
      <alignment horizontal="centerContinuous"/>
      <protection/>
    </xf>
    <xf numFmtId="0" fontId="3" fillId="0" borderId="0" xfId="29" applyFont="1" applyAlignment="1">
      <alignment horizontal="centerContinuous"/>
      <protection/>
    </xf>
    <xf numFmtId="0" fontId="5" fillId="0" borderId="0" xfId="29" applyFont="1" applyAlignment="1">
      <alignment horizontal="center"/>
      <protection/>
    </xf>
    <xf numFmtId="0" fontId="5" fillId="0" borderId="0" xfId="29" applyFont="1">
      <alignment/>
      <protection/>
    </xf>
    <xf numFmtId="0" fontId="10" fillId="0" borderId="0" xfId="29" applyFont="1">
      <alignment/>
      <protection/>
    </xf>
    <xf numFmtId="0" fontId="1" fillId="0" borderId="0" xfId="29" applyFont="1" applyAlignment="1">
      <alignment horizontal="centerContinuous"/>
      <protection/>
    </xf>
    <xf numFmtId="0" fontId="10" fillId="0" borderId="0" xfId="29" applyFont="1" applyAlignment="1">
      <alignment horizontal="centerContinuous"/>
      <protection/>
    </xf>
    <xf numFmtId="0" fontId="10" fillId="0" borderId="0" xfId="29" applyFont="1" applyAlignment="1">
      <alignment horizontal="center"/>
      <protection/>
    </xf>
    <xf numFmtId="0" fontId="10" fillId="0" borderId="59" xfId="29" applyFont="1" applyBorder="1" applyAlignment="1">
      <alignment horizontal="centerContinuous"/>
      <protection/>
    </xf>
    <xf numFmtId="0" fontId="1" fillId="0" borderId="40" xfId="29" applyFont="1" applyBorder="1" applyAlignment="1">
      <alignment horizontal="centerContinuous"/>
      <protection/>
    </xf>
    <xf numFmtId="0" fontId="1" fillId="0" borderId="43" xfId="29" applyFont="1" applyBorder="1" applyAlignment="1">
      <alignment horizontal="centerContinuous"/>
      <protection/>
    </xf>
    <xf numFmtId="0" fontId="1" fillId="0" borderId="60" xfId="29" applyFont="1" applyBorder="1" applyAlignment="1">
      <alignment horizontal="centerContinuous"/>
      <protection/>
    </xf>
    <xf numFmtId="0" fontId="1" fillId="0" borderId="3" xfId="29" applyFont="1" applyBorder="1" applyAlignment="1">
      <alignment horizontal="center"/>
      <protection/>
    </xf>
    <xf numFmtId="0" fontId="1" fillId="0" borderId="40" xfId="29" applyFont="1" applyBorder="1" applyAlignment="1">
      <alignment/>
      <protection/>
    </xf>
    <xf numFmtId="0" fontId="1" fillId="0" borderId="7" xfId="29" applyFont="1" applyBorder="1" applyAlignment="1">
      <alignment/>
      <protection/>
    </xf>
    <xf numFmtId="0" fontId="1" fillId="0" borderId="62" xfId="29" applyFont="1" applyBorder="1">
      <alignment/>
      <protection/>
    </xf>
    <xf numFmtId="0" fontId="1" fillId="0" borderId="1" xfId="29" applyFont="1" applyBorder="1">
      <alignment/>
      <protection/>
    </xf>
    <xf numFmtId="0" fontId="1" fillId="0" borderId="18" xfId="29" applyFont="1" applyBorder="1" applyAlignment="1">
      <alignment horizontal="center"/>
      <protection/>
    </xf>
    <xf numFmtId="0" fontId="1" fillId="0" borderId="17" xfId="29" applyFont="1" applyBorder="1" applyAlignment="1">
      <alignment horizontal="center"/>
      <protection/>
    </xf>
    <xf numFmtId="0" fontId="1" fillId="0" borderId="1" xfId="29" applyFont="1" applyBorder="1" applyAlignment="1">
      <alignment horizontal="centerContinuous"/>
      <protection/>
    </xf>
    <xf numFmtId="0" fontId="1" fillId="0" borderId="19" xfId="29" applyFont="1" applyBorder="1" applyAlignment="1">
      <alignment horizontal="centerContinuous"/>
      <protection/>
    </xf>
    <xf numFmtId="0" fontId="1" fillId="0" borderId="65" xfId="29" applyFont="1" applyBorder="1">
      <alignment/>
      <protection/>
    </xf>
    <xf numFmtId="0" fontId="1" fillId="0" borderId="0" xfId="29" applyFont="1" applyBorder="1">
      <alignment/>
      <protection/>
    </xf>
    <xf numFmtId="3" fontId="1" fillId="0" borderId="10" xfId="29" applyNumberFormat="1" applyFont="1" applyBorder="1">
      <alignment/>
      <protection/>
    </xf>
    <xf numFmtId="0" fontId="1" fillId="0" borderId="9" xfId="29" applyFont="1" applyBorder="1">
      <alignment/>
      <protection/>
    </xf>
    <xf numFmtId="4" fontId="1" fillId="0" borderId="9" xfId="29" applyNumberFormat="1" applyFont="1" applyBorder="1">
      <alignment/>
      <protection/>
    </xf>
    <xf numFmtId="0" fontId="1" fillId="0" borderId="4" xfId="29" applyFont="1" applyBorder="1">
      <alignment/>
      <protection/>
    </xf>
    <xf numFmtId="0" fontId="1" fillId="0" borderId="7" xfId="29" applyFont="1" applyBorder="1" applyAlignment="1">
      <alignment horizontal="center"/>
      <protection/>
    </xf>
    <xf numFmtId="3" fontId="0" fillId="0" borderId="10" xfId="29" applyNumberFormat="1" applyFont="1" applyFill="1" applyBorder="1">
      <alignment/>
      <protection/>
    </xf>
    <xf numFmtId="4" fontId="0" fillId="0" borderId="10" xfId="29" applyNumberFormat="1" applyFont="1" applyFill="1" applyBorder="1">
      <alignment/>
      <protection/>
    </xf>
    <xf numFmtId="0" fontId="0" fillId="0" borderId="10" xfId="29" applyFont="1" applyBorder="1">
      <alignment/>
      <protection/>
    </xf>
    <xf numFmtId="0" fontId="0" fillId="0" borderId="88" xfId="29" applyFont="1" applyBorder="1" applyAlignment="1">
      <alignment horizontal="center"/>
      <protection/>
    </xf>
    <xf numFmtId="0" fontId="0" fillId="0" borderId="88" xfId="29" applyFont="1" applyBorder="1">
      <alignment/>
      <protection/>
    </xf>
    <xf numFmtId="3" fontId="1" fillId="0" borderId="10" xfId="29" applyNumberFormat="1" applyFill="1" applyBorder="1">
      <alignment/>
      <protection/>
    </xf>
    <xf numFmtId="4" fontId="1" fillId="0" borderId="10" xfId="29" applyNumberFormat="1" applyFill="1" applyBorder="1">
      <alignment/>
      <protection/>
    </xf>
    <xf numFmtId="0" fontId="1" fillId="0" borderId="10" xfId="29" applyFont="1" applyBorder="1">
      <alignment/>
      <protection/>
    </xf>
    <xf numFmtId="0" fontId="0" fillId="0" borderId="11" xfId="29" applyFont="1" applyBorder="1">
      <alignment/>
      <protection/>
    </xf>
    <xf numFmtId="3" fontId="1" fillId="0" borderId="10" xfId="29" applyNumberFormat="1" applyFont="1" applyFill="1" applyBorder="1">
      <alignment/>
      <protection/>
    </xf>
    <xf numFmtId="3" fontId="1" fillId="0" borderId="9" xfId="29" applyNumberFormat="1" applyFont="1" applyFill="1" applyBorder="1">
      <alignment/>
      <protection/>
    </xf>
    <xf numFmtId="4" fontId="1" fillId="0" borderId="9" xfId="29" applyNumberFormat="1" applyFont="1" applyFill="1" applyBorder="1">
      <alignment/>
      <protection/>
    </xf>
    <xf numFmtId="0" fontId="1" fillId="0" borderId="11" xfId="29" applyFont="1" applyBorder="1">
      <alignment/>
      <protection/>
    </xf>
    <xf numFmtId="3" fontId="1" fillId="0" borderId="9" xfId="29" applyNumberFormat="1" applyFont="1" applyBorder="1">
      <alignment/>
      <protection/>
    </xf>
    <xf numFmtId="0" fontId="10" fillId="0" borderId="65" xfId="29" applyFont="1" applyBorder="1">
      <alignment/>
      <protection/>
    </xf>
    <xf numFmtId="0" fontId="10" fillId="0" borderId="0" xfId="29" applyFont="1" applyBorder="1">
      <alignment/>
      <protection/>
    </xf>
    <xf numFmtId="3" fontId="10" fillId="0" borderId="10" xfId="29" applyNumberFormat="1" applyFont="1" applyBorder="1">
      <alignment/>
      <protection/>
    </xf>
    <xf numFmtId="4" fontId="10" fillId="0" borderId="10" xfId="29" applyNumberFormat="1" applyFont="1" applyBorder="1">
      <alignment/>
      <protection/>
    </xf>
    <xf numFmtId="0" fontId="1" fillId="0" borderId="18" xfId="29" applyFont="1" applyBorder="1">
      <alignment/>
      <protection/>
    </xf>
    <xf numFmtId="0" fontId="1" fillId="0" borderId="17" xfId="29" applyFont="1" applyBorder="1">
      <alignment/>
      <protection/>
    </xf>
    <xf numFmtId="0" fontId="1" fillId="0" borderId="19" xfId="29" applyFont="1" applyBorder="1">
      <alignment/>
      <protection/>
    </xf>
    <xf numFmtId="0" fontId="1" fillId="0" borderId="0" xfId="29" applyFont="1" applyAlignment="1">
      <alignment horizontal="right"/>
      <protection/>
    </xf>
    <xf numFmtId="0" fontId="1" fillId="0" borderId="0" xfId="29" applyFont="1" applyAlignment="1">
      <alignment horizontal="left"/>
      <protection/>
    </xf>
    <xf numFmtId="0" fontId="1" fillId="0" borderId="0" xfId="29" applyFont="1" applyBorder="1" applyAlignment="1">
      <alignment horizontal="left"/>
      <protection/>
    </xf>
    <xf numFmtId="0" fontId="7" fillId="0" borderId="0" xfId="29" applyFont="1" applyBorder="1" applyAlignment="1">
      <alignment horizontal="right"/>
      <protection/>
    </xf>
    <xf numFmtId="0" fontId="7" fillId="0" borderId="0" xfId="29" applyFont="1" applyBorder="1">
      <alignment/>
      <protection/>
    </xf>
    <xf numFmtId="0" fontId="10" fillId="0" borderId="0" xfId="29" applyFont="1" applyBorder="1" applyAlignment="1">
      <alignment horizontal="centerContinuous"/>
      <protection/>
    </xf>
    <xf numFmtId="0" fontId="10" fillId="0" borderId="0" xfId="29" applyFont="1" applyBorder="1" applyAlignment="1">
      <alignment horizontal="center"/>
      <protection/>
    </xf>
    <xf numFmtId="0" fontId="1" fillId="0" borderId="0" xfId="29" applyFont="1" applyBorder="1" applyAlignment="1">
      <alignment/>
      <protection/>
    </xf>
    <xf numFmtId="0" fontId="1" fillId="0" borderId="0" xfId="29" applyFont="1" applyBorder="1" applyAlignment="1">
      <alignment horizontal="centerContinuous"/>
      <protection/>
    </xf>
    <xf numFmtId="0" fontId="1" fillId="0" borderId="0" xfId="29" applyFont="1" applyBorder="1" applyAlignment="1">
      <alignment horizontal="center"/>
      <protection/>
    </xf>
    <xf numFmtId="0" fontId="1" fillId="0" borderId="0" xfId="30" applyFont="1" applyBorder="1">
      <alignment/>
      <protection/>
    </xf>
    <xf numFmtId="0" fontId="1" fillId="0" borderId="0" xfId="30" applyFont="1">
      <alignment/>
      <protection/>
    </xf>
    <xf numFmtId="0" fontId="5" fillId="0" borderId="0" xfId="30" applyFont="1" applyBorder="1" applyAlignment="1">
      <alignment/>
      <protection/>
    </xf>
    <xf numFmtId="0" fontId="3" fillId="0" borderId="0" xfId="30" applyFont="1" applyBorder="1" applyAlignment="1">
      <alignment/>
      <protection/>
    </xf>
    <xf numFmtId="0" fontId="3" fillId="0" borderId="0" xfId="30" applyFont="1" applyBorder="1">
      <alignment/>
      <protection/>
    </xf>
    <xf numFmtId="0" fontId="3" fillId="0" borderId="0" xfId="30" applyFont="1" applyBorder="1" applyAlignment="1">
      <alignment horizontal="right"/>
      <protection/>
    </xf>
    <xf numFmtId="17" fontId="3" fillId="0" borderId="0" xfId="30" applyNumberFormat="1" applyFont="1" applyBorder="1" applyAlignment="1">
      <alignment horizontal="right"/>
      <protection/>
    </xf>
    <xf numFmtId="17" fontId="3" fillId="0" borderId="0" xfId="30" applyNumberFormat="1" applyFont="1" applyBorder="1" applyAlignment="1">
      <alignment horizontal="left"/>
      <protection/>
    </xf>
    <xf numFmtId="0" fontId="5" fillId="0" borderId="0" xfId="30" applyFont="1" applyBorder="1" applyAlignment="1">
      <alignment horizontal="centerContinuous"/>
      <protection/>
    </xf>
    <xf numFmtId="0" fontId="3" fillId="0" borderId="0" xfId="30" applyFont="1" applyBorder="1" applyAlignment="1">
      <alignment horizontal="centerContinuous"/>
      <protection/>
    </xf>
    <xf numFmtId="0" fontId="3" fillId="0" borderId="0" xfId="30" applyFont="1" applyBorder="1" applyAlignment="1">
      <alignment horizontal="center"/>
      <protection/>
    </xf>
    <xf numFmtId="0" fontId="10" fillId="0" borderId="1" xfId="30" applyFont="1" applyBorder="1">
      <alignment/>
      <protection/>
    </xf>
    <xf numFmtId="0" fontId="1" fillId="0" borderId="1" xfId="30" applyFont="1" applyBorder="1">
      <alignment/>
      <protection/>
    </xf>
    <xf numFmtId="0" fontId="1" fillId="0" borderId="1" xfId="30" applyFont="1" applyBorder="1" applyAlignment="1">
      <alignment horizontal="centerContinuous"/>
      <protection/>
    </xf>
    <xf numFmtId="0" fontId="10" fillId="0" borderId="1" xfId="30" applyFont="1" applyBorder="1" applyAlignment="1">
      <alignment horizontal="centerContinuous"/>
      <protection/>
    </xf>
    <xf numFmtId="0" fontId="10" fillId="0" borderId="59" xfId="30" applyFont="1" applyBorder="1" applyAlignment="1">
      <alignment horizontal="centerContinuous"/>
      <protection/>
    </xf>
    <xf numFmtId="0" fontId="1" fillId="0" borderId="40" xfId="30" applyFont="1" applyBorder="1" applyAlignment="1">
      <alignment horizontal="centerContinuous"/>
      <protection/>
    </xf>
    <xf numFmtId="0" fontId="1" fillId="0" borderId="43" xfId="30" applyFont="1" applyBorder="1" applyAlignment="1">
      <alignment horizontal="centerContinuous"/>
      <protection/>
    </xf>
    <xf numFmtId="0" fontId="1" fillId="0" borderId="60" xfId="30" applyFont="1" applyBorder="1" applyAlignment="1">
      <alignment horizontal="centerContinuous"/>
      <protection/>
    </xf>
    <xf numFmtId="0" fontId="1" fillId="0" borderId="3" xfId="30" applyFont="1" applyBorder="1" applyAlignment="1">
      <alignment horizontal="center"/>
      <protection/>
    </xf>
    <xf numFmtId="0" fontId="1" fillId="0" borderId="84" xfId="30" applyFont="1" applyBorder="1" applyAlignment="1">
      <alignment horizontal="center"/>
      <protection/>
    </xf>
    <xf numFmtId="0" fontId="1" fillId="0" borderId="62" xfId="30" applyFont="1" applyBorder="1">
      <alignment/>
      <protection/>
    </xf>
    <xf numFmtId="0" fontId="1" fillId="0" borderId="18" xfId="30" applyFont="1" applyBorder="1" applyAlignment="1">
      <alignment horizontal="center"/>
      <protection/>
    </xf>
    <xf numFmtId="0" fontId="1" fillId="0" borderId="17" xfId="30" applyFont="1" applyBorder="1" applyAlignment="1">
      <alignment horizontal="center"/>
      <protection/>
    </xf>
    <xf numFmtId="0" fontId="1" fillId="0" borderId="74" xfId="30" applyFont="1" applyBorder="1" applyAlignment="1">
      <alignment horizontal="center"/>
      <protection/>
    </xf>
    <xf numFmtId="0" fontId="1" fillId="0" borderId="65" xfId="30" applyFont="1" applyBorder="1">
      <alignment/>
      <protection/>
    </xf>
    <xf numFmtId="0" fontId="1" fillId="0" borderId="3" xfId="30" applyFont="1" applyBorder="1">
      <alignment/>
      <protection/>
    </xf>
    <xf numFmtId="0" fontId="1" fillId="0" borderId="9" xfId="30" applyFont="1" applyBorder="1" applyAlignment="1">
      <alignment horizontal="right"/>
      <protection/>
    </xf>
    <xf numFmtId="4" fontId="1" fillId="0" borderId="9" xfId="30" applyNumberFormat="1" applyFont="1" applyBorder="1" applyAlignment="1">
      <alignment horizontal="right"/>
      <protection/>
    </xf>
    <xf numFmtId="0" fontId="1" fillId="0" borderId="4" xfId="30" applyFont="1" applyBorder="1" applyAlignment="1">
      <alignment horizontal="center"/>
      <protection/>
    </xf>
    <xf numFmtId="0" fontId="1" fillId="0" borderId="84" xfId="30" applyFont="1" applyBorder="1" applyAlignment="1">
      <alignment horizontal="centerContinuous"/>
      <protection/>
    </xf>
    <xf numFmtId="0" fontId="1" fillId="0" borderId="9" xfId="30" applyFont="1" applyBorder="1">
      <alignment/>
      <protection/>
    </xf>
    <xf numFmtId="3" fontId="0" fillId="0" borderId="9" xfId="30" applyNumberFormat="1" applyFont="1" applyFill="1" applyBorder="1" applyAlignment="1">
      <alignment/>
      <protection/>
    </xf>
    <xf numFmtId="3" fontId="0" fillId="0" borderId="10" xfId="30" applyNumberFormat="1" applyFont="1" applyFill="1" applyBorder="1" applyAlignment="1">
      <alignment/>
      <protection/>
    </xf>
    <xf numFmtId="4" fontId="0" fillId="0" borderId="10" xfId="30" applyNumberFormat="1" applyFont="1" applyFill="1" applyBorder="1" applyAlignment="1">
      <alignment/>
      <protection/>
    </xf>
    <xf numFmtId="0" fontId="0" fillId="0" borderId="10" xfId="30" applyFont="1" applyFill="1" applyBorder="1" applyAlignment="1">
      <alignment horizontal="center"/>
      <protection/>
    </xf>
    <xf numFmtId="0" fontId="0" fillId="0" borderId="88" xfId="30" applyFont="1" applyFill="1" applyBorder="1" applyAlignment="1">
      <alignment wrapText="1"/>
      <protection/>
    </xf>
    <xf numFmtId="3" fontId="0" fillId="0" borderId="9" xfId="30" applyNumberFormat="1" applyFont="1" applyFill="1" applyBorder="1">
      <alignment/>
      <protection/>
    </xf>
    <xf numFmtId="3" fontId="0" fillId="0" borderId="10" xfId="30" applyNumberFormat="1" applyFont="1" applyFill="1" applyBorder="1">
      <alignment/>
      <protection/>
    </xf>
    <xf numFmtId="4" fontId="0" fillId="0" borderId="10" xfId="30" applyNumberFormat="1" applyFont="1" applyFill="1" applyBorder="1">
      <alignment/>
      <protection/>
    </xf>
    <xf numFmtId="0" fontId="0" fillId="0" borderId="88" xfId="30" applyFont="1" applyFill="1" applyBorder="1">
      <alignment/>
      <protection/>
    </xf>
    <xf numFmtId="0" fontId="0" fillId="0" borderId="88" xfId="30" applyFont="1" applyFill="1" applyBorder="1" applyAlignment="1">
      <alignment horizontal="left"/>
      <protection/>
    </xf>
    <xf numFmtId="0" fontId="0" fillId="0" borderId="88" xfId="30" applyFont="1" applyFill="1" applyBorder="1" applyAlignment="1">
      <alignment vertical="top" wrapText="1"/>
      <protection/>
    </xf>
    <xf numFmtId="0" fontId="0" fillId="0" borderId="10" xfId="30" applyFont="1" applyFill="1" applyBorder="1">
      <alignment/>
      <protection/>
    </xf>
    <xf numFmtId="0" fontId="10" fillId="0" borderId="65" xfId="30" applyFont="1" applyBorder="1">
      <alignment/>
      <protection/>
    </xf>
    <xf numFmtId="0" fontId="10" fillId="0" borderId="9" xfId="30" applyFont="1" applyBorder="1">
      <alignment/>
      <protection/>
    </xf>
    <xf numFmtId="3" fontId="10" fillId="0" borderId="9" xfId="30" applyNumberFormat="1" applyFont="1" applyBorder="1" applyAlignment="1">
      <alignment horizontal="right"/>
      <protection/>
    </xf>
    <xf numFmtId="3" fontId="10" fillId="0" borderId="10" xfId="30" applyNumberFormat="1" applyFont="1" applyBorder="1" applyAlignment="1">
      <alignment horizontal="right"/>
      <protection/>
    </xf>
    <xf numFmtId="4" fontId="10" fillId="0" borderId="10" xfId="30" applyNumberFormat="1" applyFont="1" applyBorder="1" applyAlignment="1">
      <alignment horizontal="right"/>
      <protection/>
    </xf>
    <xf numFmtId="0" fontId="1" fillId="0" borderId="10" xfId="30" applyFont="1" applyBorder="1">
      <alignment/>
      <protection/>
    </xf>
    <xf numFmtId="0" fontId="1" fillId="0" borderId="88" xfId="30" applyFont="1" applyBorder="1">
      <alignment/>
      <protection/>
    </xf>
    <xf numFmtId="4" fontId="1" fillId="0" borderId="9" xfId="30" applyNumberFormat="1" applyFont="1" applyBorder="1">
      <alignment/>
      <protection/>
    </xf>
    <xf numFmtId="0" fontId="1" fillId="0" borderId="18" xfId="30" applyFont="1" applyBorder="1">
      <alignment/>
      <protection/>
    </xf>
    <xf numFmtId="3" fontId="1" fillId="0" borderId="17" xfId="30" applyNumberFormat="1" applyFont="1" applyBorder="1">
      <alignment/>
      <protection/>
    </xf>
    <xf numFmtId="0" fontId="1" fillId="0" borderId="17" xfId="30" applyFont="1" applyBorder="1">
      <alignment/>
      <protection/>
    </xf>
    <xf numFmtId="0" fontId="1" fillId="0" borderId="74" xfId="30" applyFont="1" applyBorder="1">
      <alignment/>
      <protection/>
    </xf>
    <xf numFmtId="0" fontId="1" fillId="0" borderId="40" xfId="30" applyFont="1" applyBorder="1">
      <alignment/>
      <protection/>
    </xf>
    <xf numFmtId="0" fontId="1" fillId="0" borderId="0" xfId="30" applyFont="1" applyBorder="1" applyAlignment="1">
      <alignment horizontal="right"/>
      <protection/>
    </xf>
    <xf numFmtId="0" fontId="1" fillId="0" borderId="0" xfId="30" applyFont="1" applyBorder="1" applyAlignment="1">
      <alignment horizontal="left"/>
      <protection/>
    </xf>
    <xf numFmtId="0" fontId="10" fillId="0" borderId="0" xfId="30" applyFont="1" applyBorder="1" applyAlignment="1">
      <alignment horizontal="centerContinuous"/>
      <protection/>
    </xf>
    <xf numFmtId="0" fontId="1" fillId="0" borderId="0" xfId="30" applyFont="1" applyBorder="1" applyAlignment="1">
      <alignment/>
      <protection/>
    </xf>
    <xf numFmtId="0" fontId="1" fillId="0" borderId="0" xfId="30" applyFont="1" applyBorder="1" applyAlignment="1">
      <alignment horizontal="centerContinuous"/>
      <protection/>
    </xf>
    <xf numFmtId="0" fontId="1" fillId="0" borderId="0" xfId="30" applyFont="1" applyBorder="1" applyAlignment="1">
      <alignment horizontal="center"/>
      <protection/>
    </xf>
    <xf numFmtId="0" fontId="3" fillId="0" borderId="0" xfId="31" applyFont="1" applyAlignment="1">
      <alignment/>
      <protection/>
    </xf>
    <xf numFmtId="0" fontId="3" fillId="0" borderId="0" xfId="31" applyFont="1">
      <alignment/>
      <protection/>
    </xf>
    <xf numFmtId="0" fontId="3" fillId="0" borderId="0" xfId="31" applyFont="1" applyAlignment="1">
      <alignment horizontal="right"/>
      <protection/>
    </xf>
    <xf numFmtId="0" fontId="1" fillId="0" borderId="0" xfId="31" applyFont="1">
      <alignment/>
      <protection/>
    </xf>
    <xf numFmtId="17" fontId="3" fillId="0" borderId="0" xfId="31" applyNumberFormat="1" applyFont="1" applyAlignment="1">
      <alignment horizontal="right"/>
      <protection/>
    </xf>
    <xf numFmtId="0" fontId="5" fillId="0" borderId="0" xfId="31" applyFont="1" applyAlignment="1">
      <alignment/>
      <protection/>
    </xf>
    <xf numFmtId="17" fontId="3" fillId="0" borderId="0" xfId="31" applyNumberFormat="1" applyFont="1" applyAlignment="1">
      <alignment horizontal="left"/>
      <protection/>
    </xf>
    <xf numFmtId="0" fontId="5" fillId="0" borderId="0" xfId="31" applyFont="1" applyAlignment="1">
      <alignment horizontal="centerContinuous"/>
      <protection/>
    </xf>
    <xf numFmtId="0" fontId="3" fillId="0" borderId="0" xfId="31" applyFont="1" applyAlignment="1">
      <alignment horizontal="centerContinuous"/>
      <protection/>
    </xf>
    <xf numFmtId="0" fontId="5" fillId="0" borderId="0" xfId="31" applyFont="1" applyAlignment="1">
      <alignment horizontal="center"/>
      <protection/>
    </xf>
    <xf numFmtId="0" fontId="5" fillId="0" borderId="0" xfId="31" applyFont="1">
      <alignment/>
      <protection/>
    </xf>
    <xf numFmtId="0" fontId="10" fillId="0" borderId="0" xfId="31" applyFont="1">
      <alignment/>
      <protection/>
    </xf>
    <xf numFmtId="0" fontId="1" fillId="0" borderId="0" xfId="31" applyFont="1" applyAlignment="1">
      <alignment horizontal="centerContinuous"/>
      <protection/>
    </xf>
    <xf numFmtId="0" fontId="10" fillId="0" borderId="0" xfId="31" applyFont="1" applyAlignment="1">
      <alignment horizontal="centerContinuous"/>
      <protection/>
    </xf>
    <xf numFmtId="0" fontId="10" fillId="0" borderId="0" xfId="31" applyFont="1" applyAlignment="1">
      <alignment horizontal="center"/>
      <protection/>
    </xf>
    <xf numFmtId="0" fontId="10" fillId="0" borderId="59" xfId="31" applyFont="1" applyBorder="1" applyAlignment="1">
      <alignment horizontal="centerContinuous"/>
      <protection/>
    </xf>
    <xf numFmtId="0" fontId="1" fillId="0" borderId="40" xfId="31" applyFont="1" applyBorder="1" applyAlignment="1">
      <alignment horizontal="centerContinuous"/>
      <protection/>
    </xf>
    <xf numFmtId="0" fontId="1" fillId="0" borderId="43" xfId="31" applyFont="1" applyBorder="1" applyAlignment="1">
      <alignment horizontal="centerContinuous"/>
      <protection/>
    </xf>
    <xf numFmtId="0" fontId="1" fillId="0" borderId="60" xfId="31" applyFont="1" applyBorder="1" applyAlignment="1">
      <alignment horizontal="centerContinuous"/>
      <protection/>
    </xf>
    <xf numFmtId="0" fontId="1" fillId="0" borderId="3" xfId="31" applyFont="1" applyBorder="1" applyAlignment="1">
      <alignment horizontal="center"/>
      <protection/>
    </xf>
    <xf numFmtId="0" fontId="1" fillId="0" borderId="40" xfId="31" applyFont="1" applyBorder="1" applyAlignment="1">
      <alignment/>
      <protection/>
    </xf>
    <xf numFmtId="0" fontId="1" fillId="0" borderId="7" xfId="31" applyFont="1" applyBorder="1" applyAlignment="1">
      <alignment/>
      <protection/>
    </xf>
    <xf numFmtId="0" fontId="1" fillId="0" borderId="62" xfId="31" applyFont="1" applyBorder="1">
      <alignment/>
      <protection/>
    </xf>
    <xf numFmtId="0" fontId="1" fillId="0" borderId="1" xfId="31" applyFont="1" applyBorder="1">
      <alignment/>
      <protection/>
    </xf>
    <xf numFmtId="0" fontId="1" fillId="0" borderId="18" xfId="31" applyFont="1" applyBorder="1" applyAlignment="1">
      <alignment horizontal="center"/>
      <protection/>
    </xf>
    <xf numFmtId="0" fontId="1" fillId="0" borderId="17" xfId="31" applyFont="1" applyBorder="1" applyAlignment="1">
      <alignment horizontal="center"/>
      <protection/>
    </xf>
    <xf numFmtId="0" fontId="1" fillId="0" borderId="1" xfId="31" applyFont="1" applyBorder="1" applyAlignment="1">
      <alignment horizontal="centerContinuous"/>
      <protection/>
    </xf>
    <xf numFmtId="0" fontId="1" fillId="0" borderId="19" xfId="31" applyFont="1" applyBorder="1" applyAlignment="1">
      <alignment horizontal="centerContinuous"/>
      <protection/>
    </xf>
    <xf numFmtId="0" fontId="1" fillId="0" borderId="65" xfId="31" applyFont="1" applyBorder="1">
      <alignment/>
      <protection/>
    </xf>
    <xf numFmtId="0" fontId="1" fillId="0" borderId="0" xfId="31" applyFont="1" applyBorder="1">
      <alignment/>
      <protection/>
    </xf>
    <xf numFmtId="3" fontId="1" fillId="0" borderId="10" xfId="31" applyNumberFormat="1" applyFont="1" applyBorder="1">
      <alignment/>
      <protection/>
    </xf>
    <xf numFmtId="0" fontId="1" fillId="0" borderId="9" xfId="31" applyFont="1" applyBorder="1">
      <alignment/>
      <protection/>
    </xf>
    <xf numFmtId="4" fontId="1" fillId="0" borderId="9" xfId="31" applyNumberFormat="1" applyFont="1" applyBorder="1">
      <alignment/>
      <protection/>
    </xf>
    <xf numFmtId="0" fontId="1" fillId="0" borderId="4" xfId="31" applyFont="1" applyBorder="1">
      <alignment/>
      <protection/>
    </xf>
    <xf numFmtId="0" fontId="1" fillId="0" borderId="86" xfId="31" applyFont="1" applyBorder="1" applyAlignment="1">
      <alignment horizontal="center"/>
      <protection/>
    </xf>
    <xf numFmtId="0" fontId="1" fillId="0" borderId="7" xfId="31" applyFont="1" applyBorder="1" applyAlignment="1">
      <alignment horizontal="center"/>
      <protection/>
    </xf>
    <xf numFmtId="3" fontId="0" fillId="0" borderId="10" xfId="31" applyNumberFormat="1" applyFont="1" applyFill="1" applyBorder="1">
      <alignment/>
      <protection/>
    </xf>
    <xf numFmtId="4" fontId="0" fillId="0" borderId="10" xfId="31" applyNumberFormat="1" applyFont="1" applyFill="1" applyBorder="1">
      <alignment/>
      <protection/>
    </xf>
    <xf numFmtId="0" fontId="0" fillId="0" borderId="10" xfId="31" applyFont="1" applyFill="1" applyBorder="1">
      <alignment/>
      <protection/>
    </xf>
    <xf numFmtId="0" fontId="0" fillId="0" borderId="88" xfId="31" applyFont="1" applyFill="1" applyBorder="1" applyAlignment="1">
      <alignment horizontal="center"/>
      <protection/>
    </xf>
    <xf numFmtId="0" fontId="0" fillId="0" borderId="140" xfId="31" applyFont="1" applyFill="1" applyBorder="1" applyAlignment="1">
      <alignment vertical="top"/>
      <protection/>
    </xf>
    <xf numFmtId="0" fontId="0" fillId="0" borderId="11" xfId="31" applyFont="1" applyFill="1" applyBorder="1">
      <alignment/>
      <protection/>
    </xf>
    <xf numFmtId="0" fontId="0" fillId="0" borderId="88" xfId="31" applyFont="1" applyFill="1" applyBorder="1">
      <alignment/>
      <protection/>
    </xf>
    <xf numFmtId="3" fontId="1" fillId="0" borderId="9" xfId="31" applyNumberFormat="1" applyFont="1" applyBorder="1">
      <alignment/>
      <protection/>
    </xf>
    <xf numFmtId="0" fontId="1" fillId="0" borderId="11" xfId="31" applyFont="1" applyBorder="1">
      <alignment/>
      <protection/>
    </xf>
    <xf numFmtId="0" fontId="10" fillId="0" borderId="65" xfId="31" applyFont="1" applyBorder="1">
      <alignment/>
      <protection/>
    </xf>
    <xf numFmtId="0" fontId="10" fillId="0" borderId="0" xfId="31" applyFont="1" applyBorder="1">
      <alignment/>
      <protection/>
    </xf>
    <xf numFmtId="3" fontId="10" fillId="0" borderId="10" xfId="31" applyNumberFormat="1" applyFont="1" applyBorder="1">
      <alignment/>
      <protection/>
    </xf>
    <xf numFmtId="4" fontId="10" fillId="0" borderId="10" xfId="31" applyNumberFormat="1" applyFont="1" applyBorder="1">
      <alignment/>
      <protection/>
    </xf>
    <xf numFmtId="0" fontId="1" fillId="0" borderId="10" xfId="31" applyFont="1" applyBorder="1">
      <alignment/>
      <protection/>
    </xf>
    <xf numFmtId="0" fontId="1" fillId="0" borderId="18" xfId="31" applyFont="1" applyBorder="1">
      <alignment/>
      <protection/>
    </xf>
    <xf numFmtId="0" fontId="1" fillId="0" borderId="17" xfId="31" applyFont="1" applyBorder="1">
      <alignment/>
      <protection/>
    </xf>
    <xf numFmtId="0" fontId="1" fillId="0" borderId="19" xfId="31" applyFont="1" applyBorder="1">
      <alignment/>
      <protection/>
    </xf>
    <xf numFmtId="0" fontId="1" fillId="0" borderId="0" xfId="31" applyFont="1" applyAlignment="1">
      <alignment horizontal="right"/>
      <protection/>
    </xf>
    <xf numFmtId="0" fontId="1" fillId="0" borderId="0" xfId="31" applyFont="1" applyAlignment="1">
      <alignment horizontal="left"/>
      <protection/>
    </xf>
    <xf numFmtId="0" fontId="1" fillId="0" borderId="0" xfId="31" applyFont="1" applyBorder="1" applyAlignment="1">
      <alignment horizontal="left"/>
      <protection/>
    </xf>
    <xf numFmtId="0" fontId="7" fillId="0" borderId="0" xfId="31" applyFont="1" applyBorder="1" applyAlignment="1">
      <alignment horizontal="right"/>
      <protection/>
    </xf>
    <xf numFmtId="0" fontId="7" fillId="0" borderId="0" xfId="31" applyFont="1" applyBorder="1">
      <alignment/>
      <protection/>
    </xf>
    <xf numFmtId="0" fontId="10" fillId="0" borderId="0" xfId="31" applyFont="1" applyBorder="1" applyAlignment="1">
      <alignment horizontal="centerContinuous"/>
      <protection/>
    </xf>
    <xf numFmtId="0" fontId="10" fillId="0" borderId="0" xfId="31" applyFont="1" applyBorder="1" applyAlignment="1">
      <alignment horizontal="center"/>
      <protection/>
    </xf>
    <xf numFmtId="0" fontId="1" fillId="0" borderId="0" xfId="31" applyFont="1" applyBorder="1" applyAlignment="1">
      <alignment/>
      <protection/>
    </xf>
    <xf numFmtId="0" fontId="1" fillId="0" borderId="0" xfId="31" applyFont="1" applyBorder="1" applyAlignment="1">
      <alignment horizontal="centerContinuous"/>
      <protection/>
    </xf>
    <xf numFmtId="0" fontId="1" fillId="0" borderId="0" xfId="31" applyFont="1" applyBorder="1" applyAlignment="1">
      <alignment horizontal="center"/>
      <protection/>
    </xf>
    <xf numFmtId="0" fontId="57" fillId="0" borderId="0" xfId="32" applyFont="1">
      <alignment/>
      <protection/>
    </xf>
    <xf numFmtId="0" fontId="58" fillId="0" borderId="0" xfId="32" applyFont="1" applyFill="1">
      <alignment/>
      <protection/>
    </xf>
    <xf numFmtId="0" fontId="59" fillId="0" borderId="0" xfId="32" applyFont="1">
      <alignment/>
      <protection/>
    </xf>
    <xf numFmtId="0" fontId="60" fillId="0" borderId="0" xfId="32" applyFont="1" applyAlignment="1">
      <alignment horizontal="centerContinuous"/>
      <protection/>
    </xf>
    <xf numFmtId="0" fontId="61" fillId="0" borderId="0" xfId="32" applyFont="1" applyAlignment="1">
      <alignment horizontal="centerContinuous"/>
      <protection/>
    </xf>
    <xf numFmtId="0" fontId="61" fillId="0" borderId="0" xfId="32" applyFont="1">
      <alignment/>
      <protection/>
    </xf>
    <xf numFmtId="0" fontId="58" fillId="0" borderId="0" xfId="32" applyFont="1" applyAlignment="1">
      <alignment horizontal="left"/>
      <protection/>
    </xf>
    <xf numFmtId="0" fontId="59" fillId="0" borderId="0" xfId="32" applyFont="1" applyFill="1" applyAlignment="1">
      <alignment horizontal="centerContinuous"/>
      <protection/>
    </xf>
    <xf numFmtId="0" fontId="58" fillId="0" borderId="0" xfId="32" applyFont="1" applyAlignment="1">
      <alignment/>
      <protection/>
    </xf>
    <xf numFmtId="0" fontId="1" fillId="0" borderId="0" xfId="32" applyAlignment="1">
      <alignment/>
      <protection/>
    </xf>
    <xf numFmtId="0" fontId="57" fillId="0" borderId="0" xfId="32" applyFont="1" applyAlignment="1">
      <alignment horizontal="centerContinuous"/>
      <protection/>
    </xf>
    <xf numFmtId="0" fontId="63" fillId="0" borderId="0" xfId="32" applyFont="1" applyAlignment="1">
      <alignment horizontal="centerContinuous"/>
      <protection/>
    </xf>
    <xf numFmtId="0" fontId="64" fillId="0" borderId="0" xfId="32" applyFont="1" applyAlignment="1">
      <alignment horizontal="centerContinuous"/>
      <protection/>
    </xf>
    <xf numFmtId="0" fontId="58" fillId="0" borderId="0" xfId="32" applyFont="1">
      <alignment/>
      <protection/>
    </xf>
    <xf numFmtId="0" fontId="65" fillId="0" borderId="0" xfId="32" applyFont="1">
      <alignment/>
      <protection/>
    </xf>
    <xf numFmtId="0" fontId="57" fillId="0" borderId="1" xfId="32" applyFont="1" applyBorder="1">
      <alignment/>
      <protection/>
    </xf>
    <xf numFmtId="0" fontId="3" fillId="0" borderId="0" xfId="32" applyFont="1" applyAlignment="1">
      <alignment/>
      <protection/>
    </xf>
    <xf numFmtId="0" fontId="64" fillId="0" borderId="0" xfId="32" applyFont="1">
      <alignment/>
      <protection/>
    </xf>
    <xf numFmtId="0" fontId="1" fillId="0" borderId="59" xfId="32" applyFont="1" applyBorder="1" applyAlignment="1">
      <alignment horizontal="centerContinuous"/>
      <protection/>
    </xf>
    <xf numFmtId="0" fontId="1" fillId="0" borderId="40" xfId="32" applyFont="1" applyBorder="1" applyAlignment="1">
      <alignment horizontal="centerContinuous"/>
      <protection/>
    </xf>
    <xf numFmtId="0" fontId="1" fillId="0" borderId="59" xfId="32" applyFont="1" applyBorder="1" applyAlignment="1">
      <alignment/>
      <protection/>
    </xf>
    <xf numFmtId="0" fontId="1" fillId="0" borderId="40" xfId="32" applyFont="1" applyBorder="1" applyAlignment="1">
      <alignment/>
      <protection/>
    </xf>
    <xf numFmtId="0" fontId="1" fillId="0" borderId="7" xfId="32" applyFont="1" applyBorder="1" applyAlignment="1">
      <alignment/>
      <protection/>
    </xf>
    <xf numFmtId="0" fontId="1" fillId="0" borderId="40" xfId="32" applyFont="1" applyBorder="1" applyAlignment="1">
      <alignment horizontal="left"/>
      <protection/>
    </xf>
    <xf numFmtId="0" fontId="1" fillId="0" borderId="7" xfId="32" applyFont="1" applyBorder="1" applyAlignment="1">
      <alignment horizontal="centerContinuous"/>
      <protection/>
    </xf>
    <xf numFmtId="0" fontId="1" fillId="0" borderId="59" xfId="32" applyFont="1" applyBorder="1" applyAlignment="1">
      <alignment horizontal="centerContinuous" wrapText="1"/>
      <protection/>
    </xf>
    <xf numFmtId="0" fontId="1" fillId="0" borderId="0" xfId="32" applyFont="1">
      <alignment/>
      <protection/>
    </xf>
    <xf numFmtId="0" fontId="1" fillId="0" borderId="65" xfId="32" applyFont="1" applyBorder="1" applyAlignment="1">
      <alignment horizontal="centerContinuous"/>
      <protection/>
    </xf>
    <xf numFmtId="0" fontId="1" fillId="0" borderId="0" xfId="32" applyFont="1" applyBorder="1" applyAlignment="1">
      <alignment horizontal="centerContinuous"/>
      <protection/>
    </xf>
    <xf numFmtId="0" fontId="1" fillId="0" borderId="11" xfId="32" applyFont="1" applyBorder="1" applyAlignment="1">
      <alignment horizontal="centerContinuous"/>
      <protection/>
    </xf>
    <xf numFmtId="0" fontId="1" fillId="0" borderId="31" xfId="32" applyFont="1" applyBorder="1" applyAlignment="1">
      <alignment horizontal="centerContinuous"/>
      <protection/>
    </xf>
    <xf numFmtId="0" fontId="1" fillId="0" borderId="25" xfId="32" applyFont="1" applyBorder="1" applyAlignment="1">
      <alignment horizontal="centerContinuous"/>
      <protection/>
    </xf>
    <xf numFmtId="0" fontId="1" fillId="0" borderId="27" xfId="32" applyFont="1" applyBorder="1" applyAlignment="1">
      <alignment/>
      <protection/>
    </xf>
    <xf numFmtId="0" fontId="1" fillId="0" borderId="84" xfId="32" applyFont="1" applyBorder="1" applyAlignment="1">
      <alignment horizontal="center"/>
      <protection/>
    </xf>
    <xf numFmtId="0" fontId="1" fillId="0" borderId="62" xfId="32" applyFont="1" applyBorder="1" applyAlignment="1">
      <alignment horizontal="centerContinuous"/>
      <protection/>
    </xf>
    <xf numFmtId="0" fontId="1" fillId="0" borderId="1" xfId="32" applyFont="1" applyBorder="1" applyAlignment="1">
      <alignment horizontal="centerContinuous"/>
      <protection/>
    </xf>
    <xf numFmtId="0" fontId="1" fillId="0" borderId="62" xfId="32" applyFont="1" applyBorder="1" applyAlignment="1">
      <alignment/>
      <protection/>
    </xf>
    <xf numFmtId="0" fontId="1" fillId="0" borderId="1" xfId="32" applyFont="1" applyBorder="1" applyAlignment="1">
      <alignment/>
      <protection/>
    </xf>
    <xf numFmtId="0" fontId="1" fillId="0" borderId="1" xfId="32" applyFont="1" applyBorder="1" applyAlignment="1">
      <alignment vertical="top"/>
      <protection/>
    </xf>
    <xf numFmtId="0" fontId="1" fillId="0" borderId="19" xfId="32" applyFont="1" applyBorder="1" applyAlignment="1">
      <alignment horizontal="center" vertical="top"/>
      <protection/>
    </xf>
    <xf numFmtId="0" fontId="1" fillId="0" borderId="16" xfId="32" applyFont="1" applyBorder="1" applyAlignment="1">
      <alignment/>
      <protection/>
    </xf>
    <xf numFmtId="0" fontId="1" fillId="0" borderId="17" xfId="32" applyFont="1" applyBorder="1" applyAlignment="1">
      <alignment/>
      <protection/>
    </xf>
    <xf numFmtId="0" fontId="1" fillId="0" borderId="74" xfId="32" applyFont="1" applyBorder="1" applyAlignment="1">
      <alignment horizontal="center" vertical="top"/>
      <protection/>
    </xf>
    <xf numFmtId="0" fontId="1" fillId="0" borderId="65" xfId="32" applyFont="1" applyBorder="1" applyAlignment="1">
      <alignment/>
      <protection/>
    </xf>
    <xf numFmtId="0" fontId="1" fillId="0" borderId="0" xfId="32" applyFont="1" applyBorder="1" applyAlignment="1">
      <alignment/>
      <protection/>
    </xf>
    <xf numFmtId="0" fontId="1" fillId="0" borderId="0" xfId="32" applyFont="1" applyBorder="1" applyAlignment="1">
      <alignment vertical="top"/>
      <protection/>
    </xf>
    <xf numFmtId="0" fontId="1" fillId="0" borderId="11" xfId="32" applyFont="1" applyBorder="1" applyAlignment="1">
      <alignment horizontal="center" vertical="top"/>
      <protection/>
    </xf>
    <xf numFmtId="0" fontId="1" fillId="0" borderId="9" xfId="32" applyFont="1" applyBorder="1" applyAlignment="1">
      <alignment/>
      <protection/>
    </xf>
    <xf numFmtId="0" fontId="1" fillId="0" borderId="84" xfId="32" applyFont="1" applyBorder="1" applyAlignment="1">
      <alignment horizontal="center" vertical="top"/>
      <protection/>
    </xf>
    <xf numFmtId="0" fontId="1" fillId="0" borderId="8" xfId="32" applyFont="1" applyBorder="1" applyAlignment="1">
      <alignment/>
      <protection/>
    </xf>
    <xf numFmtId="0" fontId="1" fillId="0" borderId="88" xfId="32" applyFont="1" applyBorder="1" applyAlignment="1">
      <alignment horizontal="center" vertical="top"/>
      <protection/>
    </xf>
    <xf numFmtId="3" fontId="3" fillId="0" borderId="65" xfId="32" applyNumberFormat="1" applyFont="1" applyBorder="1" applyAlignment="1">
      <alignment horizontal="centerContinuous"/>
      <protection/>
    </xf>
    <xf numFmtId="0" fontId="3" fillId="0" borderId="65" xfId="32" applyFont="1" applyBorder="1" applyAlignment="1">
      <alignment/>
      <protection/>
    </xf>
    <xf numFmtId="3" fontId="3" fillId="0" borderId="9" xfId="32" applyNumberFormat="1" applyFont="1" applyBorder="1" applyAlignment="1">
      <alignment/>
      <protection/>
    </xf>
    <xf numFmtId="3" fontId="3" fillId="0" borderId="140" xfId="32" applyNumberFormat="1" applyFont="1" applyBorder="1" applyAlignment="1">
      <alignment vertical="top"/>
      <protection/>
    </xf>
    <xf numFmtId="2" fontId="3" fillId="0" borderId="88" xfId="32" applyNumberFormat="1" applyFont="1" applyBorder="1" applyAlignment="1">
      <alignment horizontal="right" vertical="top"/>
      <protection/>
    </xf>
    <xf numFmtId="3" fontId="3" fillId="0" borderId="8" xfId="32" applyNumberFormat="1" applyFont="1" applyBorder="1" applyAlignment="1">
      <alignment/>
      <protection/>
    </xf>
    <xf numFmtId="3" fontId="3" fillId="0" borderId="0" xfId="32" applyNumberFormat="1" applyFont="1" applyBorder="1" applyAlignment="1">
      <alignment vertical="top"/>
      <protection/>
    </xf>
    <xf numFmtId="3" fontId="1" fillId="0" borderId="65" xfId="32" applyNumberFormat="1" applyFont="1" applyBorder="1" applyAlignment="1">
      <alignment horizontal="centerContinuous"/>
      <protection/>
    </xf>
    <xf numFmtId="0" fontId="1" fillId="0" borderId="10" xfId="32" applyFont="1" applyBorder="1" applyAlignment="1">
      <alignment vertical="top"/>
      <protection/>
    </xf>
    <xf numFmtId="0" fontId="1" fillId="0" borderId="0" xfId="32" applyFont="1" applyBorder="1" applyAlignment="1">
      <alignment horizontal="center" vertical="top"/>
      <protection/>
    </xf>
    <xf numFmtId="3" fontId="3" fillId="0" borderId="65" xfId="32" applyNumberFormat="1" applyFont="1" applyBorder="1" applyAlignment="1">
      <alignment horizontal="center"/>
      <protection/>
    </xf>
    <xf numFmtId="0" fontId="1" fillId="0" borderId="11" xfId="32" applyBorder="1" applyAlignment="1">
      <alignment horizontal="center"/>
      <protection/>
    </xf>
    <xf numFmtId="3" fontId="3" fillId="0" borderId="65" xfId="32" applyNumberFormat="1" applyFont="1" applyBorder="1" applyAlignment="1">
      <alignment/>
      <protection/>
    </xf>
    <xf numFmtId="0" fontId="1" fillId="0" borderId="0" xfId="32" applyBorder="1" applyAlignment="1">
      <alignment/>
      <protection/>
    </xf>
    <xf numFmtId="0" fontId="1" fillId="0" borderId="11" xfId="32" applyBorder="1" applyAlignment="1">
      <alignment/>
      <protection/>
    </xf>
    <xf numFmtId="3" fontId="3" fillId="0" borderId="9" xfId="32" applyNumberFormat="1" applyFont="1" applyBorder="1">
      <alignment/>
      <protection/>
    </xf>
    <xf numFmtId="2" fontId="3" fillId="0" borderId="0" xfId="32" applyNumberFormat="1" applyFont="1" applyBorder="1">
      <alignment/>
      <protection/>
    </xf>
    <xf numFmtId="3" fontId="3" fillId="0" borderId="8" xfId="32" applyNumberFormat="1" applyFont="1" applyBorder="1">
      <alignment/>
      <protection/>
    </xf>
    <xf numFmtId="4" fontId="3" fillId="0" borderId="11" xfId="32" applyNumberFormat="1" applyFont="1" applyBorder="1">
      <alignment/>
      <protection/>
    </xf>
    <xf numFmtId="0" fontId="3" fillId="0" borderId="0" xfId="32" applyFont="1">
      <alignment/>
      <protection/>
    </xf>
    <xf numFmtId="0" fontId="3" fillId="0" borderId="65" xfId="32" applyFont="1" applyBorder="1">
      <alignment/>
      <protection/>
    </xf>
    <xf numFmtId="0" fontId="3" fillId="0" borderId="0" xfId="32" applyFont="1" applyBorder="1">
      <alignment/>
      <protection/>
    </xf>
    <xf numFmtId="3" fontId="3" fillId="0" borderId="65" xfId="32" applyNumberFormat="1" applyFont="1" applyBorder="1">
      <alignment/>
      <protection/>
    </xf>
    <xf numFmtId="3" fontId="3" fillId="0" borderId="0" xfId="32" applyNumberFormat="1" applyFont="1" applyBorder="1">
      <alignment/>
      <protection/>
    </xf>
    <xf numFmtId="3" fontId="3" fillId="0" borderId="11" xfId="32" applyNumberFormat="1" applyFont="1" applyBorder="1">
      <alignment/>
      <protection/>
    </xf>
    <xf numFmtId="3" fontId="3" fillId="0" borderId="11" xfId="32" applyNumberFormat="1" applyFont="1" applyBorder="1" applyAlignment="1">
      <alignment horizontal="center"/>
      <protection/>
    </xf>
    <xf numFmtId="0" fontId="3" fillId="0" borderId="11" xfId="32" applyFont="1" applyBorder="1">
      <alignment/>
      <protection/>
    </xf>
    <xf numFmtId="1" fontId="3" fillId="0" borderId="11" xfId="32" applyNumberFormat="1" applyFont="1" applyBorder="1">
      <alignment/>
      <protection/>
    </xf>
    <xf numFmtId="0" fontId="3" fillId="0" borderId="0" xfId="32" applyFont="1" applyBorder="1" applyAlignment="1">
      <alignment horizontal="left"/>
      <protection/>
    </xf>
    <xf numFmtId="3" fontId="3" fillId="0" borderId="65" xfId="32" applyNumberFormat="1" applyFont="1" applyBorder="1">
      <alignment/>
      <protection/>
    </xf>
    <xf numFmtId="3" fontId="5" fillId="0" borderId="9" xfId="32" applyNumberFormat="1" applyFont="1" applyBorder="1">
      <alignment/>
      <protection/>
    </xf>
    <xf numFmtId="3" fontId="66" fillId="0" borderId="65" xfId="32" applyNumberFormat="1" applyFont="1" applyBorder="1" applyAlignment="1">
      <alignment horizontal="center"/>
      <protection/>
    </xf>
    <xf numFmtId="3" fontId="66" fillId="0" borderId="11" xfId="32" applyNumberFormat="1" applyFont="1" applyBorder="1" applyAlignment="1">
      <alignment horizontal="center"/>
      <protection/>
    </xf>
    <xf numFmtId="3" fontId="66" fillId="0" borderId="65" xfId="32" applyNumberFormat="1" applyFont="1" applyBorder="1">
      <alignment/>
      <protection/>
    </xf>
    <xf numFmtId="3" fontId="66" fillId="0" borderId="9" xfId="32" applyNumberFormat="1" applyFont="1" applyBorder="1">
      <alignment/>
      <protection/>
    </xf>
    <xf numFmtId="3" fontId="37" fillId="0" borderId="65" xfId="32" applyNumberFormat="1" applyFont="1" applyBorder="1">
      <alignment/>
      <protection/>
    </xf>
    <xf numFmtId="3" fontId="3" fillId="0" borderId="9" xfId="32" applyNumberFormat="1" applyFont="1" applyBorder="1" applyAlignment="1">
      <alignment horizontal="center"/>
      <protection/>
    </xf>
    <xf numFmtId="0" fontId="3" fillId="0" borderId="0" xfId="32" applyFont="1" applyFill="1">
      <alignment/>
      <protection/>
    </xf>
    <xf numFmtId="0" fontId="5" fillId="3" borderId="31" xfId="32" applyFont="1" applyFill="1" applyBorder="1">
      <alignment/>
      <protection/>
    </xf>
    <xf numFmtId="0" fontId="3" fillId="3" borderId="27" xfId="32" applyFont="1" applyFill="1" applyBorder="1">
      <alignment/>
      <protection/>
    </xf>
    <xf numFmtId="3" fontId="3" fillId="3" borderId="31" xfId="32" applyNumberFormat="1" applyFont="1" applyFill="1" applyBorder="1">
      <alignment/>
      <protection/>
    </xf>
    <xf numFmtId="3" fontId="3" fillId="3" borderId="27" xfId="32" applyNumberFormat="1" applyFont="1" applyFill="1" applyBorder="1">
      <alignment/>
      <protection/>
    </xf>
    <xf numFmtId="3" fontId="3" fillId="3" borderId="28" xfId="32" applyNumberFormat="1" applyFont="1" applyFill="1" applyBorder="1">
      <alignment/>
      <protection/>
    </xf>
    <xf numFmtId="3" fontId="5" fillId="3" borderId="25" xfId="32" applyNumberFormat="1" applyFont="1" applyFill="1" applyBorder="1">
      <alignment/>
      <protection/>
    </xf>
    <xf numFmtId="3" fontId="5" fillId="3" borderId="25" xfId="32" applyNumberFormat="1" applyFont="1" applyFill="1" applyBorder="1">
      <alignment/>
      <protection/>
    </xf>
    <xf numFmtId="2" fontId="3" fillId="3" borderId="30" xfId="32" applyNumberFormat="1" applyFont="1" applyFill="1" applyBorder="1">
      <alignment/>
      <protection/>
    </xf>
    <xf numFmtId="3" fontId="5" fillId="3" borderId="24" xfId="32" applyNumberFormat="1" applyFont="1" applyFill="1" applyBorder="1">
      <alignment/>
      <protection/>
    </xf>
    <xf numFmtId="4" fontId="3" fillId="3" borderId="28" xfId="32" applyNumberFormat="1" applyFont="1" applyFill="1" applyBorder="1">
      <alignment/>
      <protection/>
    </xf>
    <xf numFmtId="0" fontId="3" fillId="3" borderId="0" xfId="32" applyFont="1" applyFill="1">
      <alignment/>
      <protection/>
    </xf>
    <xf numFmtId="0" fontId="5" fillId="0" borderId="0" xfId="32" applyFont="1" applyBorder="1">
      <alignment/>
      <protection/>
    </xf>
    <xf numFmtId="3" fontId="3" fillId="0" borderId="0" xfId="32" applyNumberFormat="1" applyFont="1" applyFill="1" applyBorder="1">
      <alignment/>
      <protection/>
    </xf>
    <xf numFmtId="0" fontId="5" fillId="0" borderId="0" xfId="32" applyFont="1" applyBorder="1" applyAlignment="1">
      <alignment/>
      <protection/>
    </xf>
    <xf numFmtId="0" fontId="1" fillId="0" borderId="0" xfId="32" applyFont="1">
      <alignment/>
      <protection/>
    </xf>
    <xf numFmtId="0" fontId="3" fillId="0" borderId="0" xfId="32" applyFont="1" applyBorder="1" applyAlignment="1">
      <alignment/>
      <protection/>
    </xf>
    <xf numFmtId="0" fontId="67" fillId="0" borderId="0" xfId="32" applyFont="1" applyBorder="1" applyAlignment="1">
      <alignment/>
      <protection/>
    </xf>
    <xf numFmtId="0" fontId="1" fillId="0" borderId="0" xfId="32" applyAlignment="1">
      <alignment/>
      <protection/>
    </xf>
    <xf numFmtId="0" fontId="1" fillId="0" borderId="0" xfId="32" applyFill="1" applyAlignment="1">
      <alignment/>
      <protection/>
    </xf>
    <xf numFmtId="0" fontId="3" fillId="0" borderId="0" xfId="32" applyFont="1" applyBorder="1">
      <alignment/>
      <protection/>
    </xf>
    <xf numFmtId="0" fontId="68" fillId="0" borderId="0" xfId="20" applyFont="1" applyFill="1" applyBorder="1" applyAlignment="1">
      <alignment vertical="center"/>
      <protection/>
    </xf>
    <xf numFmtId="0" fontId="69" fillId="0" borderId="0" xfId="20" applyFont="1" applyAlignment="1">
      <alignment vertical="center"/>
      <protection/>
    </xf>
    <xf numFmtId="0" fontId="70" fillId="0" borderId="0" xfId="20" applyFont="1" applyAlignment="1">
      <alignment horizontal="right" vertical="center"/>
      <protection/>
    </xf>
    <xf numFmtId="0" fontId="71" fillId="0" borderId="0" xfId="20" applyFont="1" applyAlignment="1">
      <alignment vertical="center"/>
      <protection/>
    </xf>
    <xf numFmtId="0" fontId="57" fillId="0" borderId="0" xfId="0" applyFont="1" applyAlignment="1">
      <alignment horizontal="left" vertical="center"/>
    </xf>
    <xf numFmtId="0" fontId="69" fillId="0" borderId="0" xfId="20" applyFont="1" applyAlignment="1">
      <alignment horizontal="right" vertical="center"/>
      <protection/>
    </xf>
    <xf numFmtId="0" fontId="72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69" fillId="0" borderId="0" xfId="20" applyFont="1" applyAlignment="1">
      <alignment horizontal="center" vertical="center"/>
      <protection/>
    </xf>
    <xf numFmtId="0" fontId="7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0" xfId="20" applyFont="1" applyAlignment="1">
      <alignment horizontal="left" vertical="center"/>
      <protection/>
    </xf>
    <xf numFmtId="0" fontId="70" fillId="0" borderId="13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69" fillId="0" borderId="13" xfId="0" applyFont="1" applyBorder="1" applyAlignment="1">
      <alignment horizontal="right" wrapText="1"/>
    </xf>
    <xf numFmtId="0" fontId="57" fillId="0" borderId="0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71" fillId="0" borderId="105" xfId="0" applyFont="1" applyBorder="1" applyAlignment="1">
      <alignment horizontal="center" vertical="center" wrapText="1"/>
    </xf>
    <xf numFmtId="0" fontId="71" fillId="0" borderId="148" xfId="0" applyFont="1" applyBorder="1" applyAlignment="1">
      <alignment horizontal="center"/>
    </xf>
    <xf numFmtId="0" fontId="71" fillId="0" borderId="148" xfId="0" applyFont="1" applyBorder="1" applyAlignment="1">
      <alignment horizontal="center" wrapText="1"/>
    </xf>
    <xf numFmtId="0" fontId="0" fillId="0" borderId="104" xfId="0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0" fontId="71" fillId="0" borderId="105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71" fillId="0" borderId="140" xfId="0" applyFont="1" applyBorder="1" applyAlignment="1">
      <alignment horizontal="center"/>
    </xf>
    <xf numFmtId="0" fontId="0" fillId="0" borderId="1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1" fillId="0" borderId="1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0" fillId="0" borderId="15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1" fillId="0" borderId="1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wrapText="1"/>
    </xf>
    <xf numFmtId="0" fontId="71" fillId="0" borderId="12" xfId="0" applyFont="1" applyBorder="1" applyAlignment="1">
      <alignment horizontal="center" vertical="center"/>
    </xf>
    <xf numFmtId="0" fontId="71" fillId="0" borderId="153" xfId="0" applyFont="1" applyBorder="1" applyAlignment="1">
      <alignment horizontal="center" vertical="center"/>
    </xf>
    <xf numFmtId="0" fontId="71" fillId="0" borderId="127" xfId="0" applyFont="1" applyBorder="1" applyAlignment="1">
      <alignment horizontal="center" vertical="center"/>
    </xf>
    <xf numFmtId="0" fontId="71" fillId="0" borderId="127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4" fillId="0" borderId="153" xfId="0" applyFont="1" applyBorder="1" applyAlignment="1">
      <alignment horizontal="center" vertical="center"/>
    </xf>
    <xf numFmtId="0" fontId="74" fillId="0" borderId="127" xfId="0" applyFont="1" applyBorder="1" applyAlignment="1">
      <alignment horizontal="center" vertical="center"/>
    </xf>
    <xf numFmtId="0" fontId="74" fillId="0" borderId="127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1" fillId="0" borderId="12" xfId="0" applyFont="1" applyBorder="1" applyAlignment="1">
      <alignment wrapText="1"/>
    </xf>
    <xf numFmtId="4" fontId="71" fillId="0" borderId="127" xfId="0" applyNumberFormat="1" applyFont="1" applyBorder="1" applyAlignment="1">
      <alignment wrapText="1"/>
    </xf>
    <xf numFmtId="4" fontId="71" fillId="0" borderId="12" xfId="0" applyNumberFormat="1" applyFont="1" applyBorder="1" applyAlignment="1">
      <alignment wrapText="1"/>
    </xf>
    <xf numFmtId="4" fontId="71" fillId="0" borderId="153" xfId="0" applyNumberFormat="1" applyFont="1" applyBorder="1" applyAlignment="1">
      <alignment wrapText="1"/>
    </xf>
    <xf numFmtId="3" fontId="71" fillId="0" borderId="0" xfId="0" applyNumberFormat="1" applyFont="1" applyFill="1" applyBorder="1" applyAlignment="1">
      <alignment wrapText="1"/>
    </xf>
    <xf numFmtId="0" fontId="71" fillId="0" borderId="0" xfId="0" applyFont="1" applyAlignment="1">
      <alignment/>
    </xf>
    <xf numFmtId="3" fontId="69" fillId="0" borderId="127" xfId="0" applyNumberFormat="1" applyFont="1" applyBorder="1" applyAlignment="1">
      <alignment wrapText="1"/>
    </xf>
    <xf numFmtId="4" fontId="69" fillId="0" borderId="12" xfId="0" applyNumberFormat="1" applyFont="1" applyBorder="1" applyAlignment="1">
      <alignment wrapText="1"/>
    </xf>
    <xf numFmtId="4" fontId="69" fillId="0" borderId="153" xfId="0" applyNumberFormat="1" applyFont="1" applyBorder="1" applyAlignment="1">
      <alignment wrapText="1"/>
    </xf>
    <xf numFmtId="4" fontId="69" fillId="0" borderId="127" xfId="0" applyNumberFormat="1" applyFont="1" applyBorder="1" applyAlignment="1">
      <alignment wrapText="1"/>
    </xf>
    <xf numFmtId="3" fontId="69" fillId="0" borderId="0" xfId="0" applyNumberFormat="1" applyFont="1" applyFill="1" applyBorder="1" applyAlignment="1">
      <alignment wrapText="1"/>
    </xf>
    <xf numFmtId="3" fontId="69" fillId="0" borderId="0" xfId="0" applyNumberFormat="1" applyFont="1" applyBorder="1" applyAlignment="1">
      <alignment horizontal="right" vertical="center"/>
    </xf>
    <xf numFmtId="3" fontId="69" fillId="0" borderId="127" xfId="0" applyNumberFormat="1" applyFont="1" applyFill="1" applyBorder="1" applyAlignment="1">
      <alignment wrapText="1"/>
    </xf>
    <xf numFmtId="4" fontId="69" fillId="0" borderId="147" xfId="0" applyNumberFormat="1" applyFont="1" applyBorder="1" applyAlignment="1">
      <alignment wrapText="1"/>
    </xf>
    <xf numFmtId="3" fontId="71" fillId="0" borderId="127" xfId="0" applyNumberFormat="1" applyFont="1" applyBorder="1" applyAlignment="1">
      <alignment wrapText="1"/>
    </xf>
    <xf numFmtId="3" fontId="69" fillId="0" borderId="0" xfId="0" applyNumberFormat="1" applyFont="1" applyBorder="1" applyAlignment="1">
      <alignment wrapText="1"/>
    </xf>
    <xf numFmtId="3" fontId="71" fillId="0" borderId="0" xfId="0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14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justify"/>
    </xf>
    <xf numFmtId="0" fontId="69" fillId="0" borderId="0" xfId="0" applyFont="1" applyAlignment="1">
      <alignment/>
    </xf>
    <xf numFmtId="0" fontId="69" fillId="0" borderId="0" xfId="0" applyFont="1" applyAlignment="1">
      <alignment horizontal="justify" wrapText="1" shrinkToFit="1"/>
    </xf>
    <xf numFmtId="0" fontId="0" fillId="0" borderId="0" xfId="0" applyAlignment="1">
      <alignment wrapText="1" shrinkToFit="1"/>
    </xf>
    <xf numFmtId="0" fontId="69" fillId="0" borderId="0" xfId="0" applyFont="1" applyAlignment="1">
      <alignment wrapText="1" shrinkToFit="1"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left" wrapText="1"/>
    </xf>
    <xf numFmtId="0" fontId="69" fillId="0" borderId="0" xfId="0" applyFont="1" applyFill="1" applyAlignment="1">
      <alignment wrapText="1"/>
    </xf>
    <xf numFmtId="0" fontId="69" fillId="0" borderId="0" xfId="0" applyFont="1" applyFill="1" applyAlignment="1">
      <alignment horizontal="justify"/>
    </xf>
    <xf numFmtId="0" fontId="69" fillId="0" borderId="0" xfId="33" applyFont="1" applyFill="1">
      <alignment/>
      <protection/>
    </xf>
    <xf numFmtId="0" fontId="57" fillId="0" borderId="0" xfId="33" applyFont="1" applyFill="1" applyAlignment="1">
      <alignment horizontal="right"/>
      <protection/>
    </xf>
    <xf numFmtId="0" fontId="76" fillId="0" borderId="0" xfId="33" applyFont="1" applyAlignment="1">
      <alignment horizontal="left"/>
      <protection/>
    </xf>
    <xf numFmtId="0" fontId="69" fillId="0" borderId="0" xfId="33" applyFont="1" applyFill="1" applyAlignment="1">
      <alignment horizontal="right"/>
      <protection/>
    </xf>
    <xf numFmtId="0" fontId="69" fillId="0" borderId="0" xfId="33" applyFont="1" applyFill="1" applyAlignment="1">
      <alignment horizontal="right"/>
      <protection/>
    </xf>
    <xf numFmtId="0" fontId="70" fillId="0" borderId="0" xfId="33" applyFont="1" applyFill="1" applyAlignment="1">
      <alignment horizontal="center" vertical="center" wrapText="1"/>
      <protection/>
    </xf>
    <xf numFmtId="0" fontId="5" fillId="0" borderId="0" xfId="33" applyFont="1" applyFill="1" applyAlignment="1">
      <alignment horizontal="center" vertical="center" wrapText="1"/>
      <protection/>
    </xf>
    <xf numFmtId="0" fontId="70" fillId="0" borderId="0" xfId="33" applyFont="1" applyFill="1" applyAlignment="1">
      <alignment horizontal="center" vertical="center" wrapText="1"/>
      <protection/>
    </xf>
    <xf numFmtId="0" fontId="5" fillId="0" borderId="0" xfId="33" applyFont="1" applyFill="1" applyAlignment="1">
      <alignment horizontal="center" vertical="center" wrapText="1"/>
      <protection/>
    </xf>
    <xf numFmtId="0" fontId="75" fillId="0" borderId="0" xfId="33" applyFont="1" applyFill="1" applyAlignment="1">
      <alignment horizontal="center" vertical="center" wrapText="1"/>
      <protection/>
    </xf>
    <xf numFmtId="0" fontId="69" fillId="0" borderId="0" xfId="33" applyFont="1" applyFill="1" applyAlignment="1">
      <alignment horizontal="center" vertical="center" wrapText="1"/>
      <protection/>
    </xf>
    <xf numFmtId="0" fontId="1" fillId="0" borderId="0" xfId="33" applyFill="1" applyAlignment="1">
      <alignment horizontal="center" vertical="center" wrapText="1"/>
      <protection/>
    </xf>
    <xf numFmtId="0" fontId="57" fillId="0" borderId="132" xfId="33" applyFont="1" applyFill="1" applyBorder="1" applyAlignment="1">
      <alignment horizontal="center" vertical="center" wrapText="1"/>
      <protection/>
    </xf>
    <xf numFmtId="0" fontId="57" fillId="0" borderId="59" xfId="33" applyFont="1" applyFill="1" applyBorder="1" applyAlignment="1">
      <alignment horizontal="center" vertical="center" wrapText="1"/>
      <protection/>
    </xf>
    <xf numFmtId="0" fontId="1" fillId="0" borderId="40" xfId="33" applyFill="1" applyBorder="1" applyAlignment="1">
      <alignment horizontal="center" vertical="center" wrapText="1"/>
      <protection/>
    </xf>
    <xf numFmtId="0" fontId="1" fillId="0" borderId="7" xfId="33" applyFill="1" applyBorder="1" applyAlignment="1">
      <alignment horizontal="center" vertical="center" wrapText="1"/>
      <protection/>
    </xf>
    <xf numFmtId="0" fontId="57" fillId="0" borderId="154" xfId="33" applyFont="1" applyFill="1" applyBorder="1" applyAlignment="1">
      <alignment horizontal="center" vertical="center" wrapText="1"/>
      <protection/>
    </xf>
    <xf numFmtId="0" fontId="57" fillId="0" borderId="40" xfId="33" applyFont="1" applyFill="1" applyBorder="1" applyAlignment="1">
      <alignment horizontal="center" vertical="center" wrapText="1"/>
      <protection/>
    </xf>
    <xf numFmtId="0" fontId="57" fillId="0" borderId="85" xfId="33" applyFont="1" applyFill="1" applyBorder="1" applyAlignment="1">
      <alignment horizontal="center" vertical="center" wrapText="1"/>
      <protection/>
    </xf>
    <xf numFmtId="0" fontId="57" fillId="0" borderId="44" xfId="33" applyFont="1" applyFill="1" applyBorder="1" applyAlignment="1">
      <alignment horizontal="center" vertical="center" wrapText="1"/>
      <protection/>
    </xf>
    <xf numFmtId="0" fontId="1" fillId="0" borderId="45" xfId="33" applyFill="1" applyBorder="1" applyAlignment="1">
      <alignment horizontal="center" vertical="center" wrapText="1"/>
      <protection/>
    </xf>
    <xf numFmtId="0" fontId="1" fillId="0" borderId="135" xfId="33" applyFill="1" applyBorder="1" applyAlignment="1">
      <alignment horizontal="center" vertical="center" wrapText="1"/>
      <protection/>
    </xf>
    <xf numFmtId="0" fontId="57" fillId="0" borderId="147" xfId="33" applyFont="1" applyFill="1" applyBorder="1" applyAlignment="1">
      <alignment horizontal="center" vertical="center" wrapText="1"/>
      <protection/>
    </xf>
    <xf numFmtId="0" fontId="57" fillId="0" borderId="45" xfId="33" applyFont="1" applyFill="1" applyBorder="1" applyAlignment="1">
      <alignment horizontal="center" vertical="center" wrapText="1"/>
      <protection/>
    </xf>
    <xf numFmtId="0" fontId="57" fillId="0" borderId="46" xfId="33" applyFont="1" applyFill="1" applyBorder="1" applyAlignment="1">
      <alignment horizontal="center" vertical="center" wrapText="1"/>
      <protection/>
    </xf>
    <xf numFmtId="0" fontId="1" fillId="0" borderId="133" xfId="33" applyFill="1" applyBorder="1" applyAlignment="1">
      <alignment horizontal="center" vertical="center" wrapText="1"/>
      <protection/>
    </xf>
    <xf numFmtId="0" fontId="1" fillId="0" borderId="13" xfId="33" applyFill="1" applyBorder="1" applyAlignment="1">
      <alignment horizontal="center" vertical="center" wrapText="1"/>
      <protection/>
    </xf>
    <xf numFmtId="0" fontId="1" fillId="0" borderId="155" xfId="33" applyFill="1" applyBorder="1" applyAlignment="1">
      <alignment horizontal="center" vertical="center" wrapText="1"/>
      <protection/>
    </xf>
    <xf numFmtId="0" fontId="1" fillId="0" borderId="15" xfId="33" applyFill="1" applyBorder="1" applyAlignment="1">
      <alignment horizontal="center" vertical="center" wrapText="1"/>
      <protection/>
    </xf>
    <xf numFmtId="0" fontId="57" fillId="0" borderId="8" xfId="33" applyFont="1" applyFill="1" applyBorder="1" applyAlignment="1">
      <alignment horizontal="center" vertical="center" wrapText="1"/>
      <protection/>
    </xf>
    <xf numFmtId="0" fontId="57" fillId="0" borderId="10" xfId="33" applyFont="1" applyFill="1" applyBorder="1" applyAlignment="1">
      <alignment horizontal="center" vertical="center" wrapText="1"/>
      <protection/>
    </xf>
    <xf numFmtId="0" fontId="57" fillId="0" borderId="140" xfId="33" applyFont="1" applyFill="1" applyBorder="1" applyAlignment="1">
      <alignment horizontal="center" vertical="center" wrapText="1"/>
      <protection/>
    </xf>
    <xf numFmtId="0" fontId="57" fillId="0" borderId="127" xfId="33" applyFont="1" applyFill="1" applyBorder="1" applyAlignment="1">
      <alignment horizontal="center" vertical="center" wrapText="1"/>
      <protection/>
    </xf>
    <xf numFmtId="0" fontId="57" fillId="0" borderId="88" xfId="33" applyFont="1" applyFill="1" applyBorder="1" applyAlignment="1">
      <alignment horizontal="center" vertical="center" wrapText="1"/>
      <protection/>
    </xf>
    <xf numFmtId="0" fontId="57" fillId="0" borderId="148" xfId="33" applyFont="1" applyFill="1" applyBorder="1" applyAlignment="1">
      <alignment horizontal="center" vertical="center" wrapText="1"/>
      <protection/>
    </xf>
    <xf numFmtId="0" fontId="57" fillId="0" borderId="156" xfId="33" applyFont="1" applyFill="1" applyBorder="1" applyAlignment="1">
      <alignment horizontal="center" vertical="center" wrapText="1"/>
      <protection/>
    </xf>
    <xf numFmtId="0" fontId="57" fillId="0" borderId="70" xfId="33" applyFont="1" applyFill="1" applyBorder="1" applyAlignment="1">
      <alignment horizontal="center" vertical="center" wrapText="1"/>
      <protection/>
    </xf>
    <xf numFmtId="0" fontId="57" fillId="0" borderId="90" xfId="33" applyFont="1" applyFill="1" applyBorder="1" applyAlignment="1">
      <alignment horizontal="center" vertical="center" wrapText="1"/>
      <protection/>
    </xf>
    <xf numFmtId="0" fontId="69" fillId="0" borderId="129" xfId="33" applyFont="1" applyFill="1" applyBorder="1" applyAlignment="1">
      <alignment horizontal="center" vertical="center"/>
      <protection/>
    </xf>
    <xf numFmtId="0" fontId="69" fillId="0" borderId="130" xfId="33" applyFont="1" applyFill="1" applyBorder="1" applyAlignment="1">
      <alignment horizontal="center" vertical="center"/>
      <protection/>
    </xf>
    <xf numFmtId="0" fontId="69" fillId="0" borderId="151" xfId="33" applyFont="1" applyFill="1" applyBorder="1" applyAlignment="1">
      <alignment horizontal="center" vertical="center"/>
      <protection/>
    </xf>
    <xf numFmtId="0" fontId="69" fillId="0" borderId="131" xfId="33" applyFont="1" applyFill="1" applyBorder="1" applyAlignment="1">
      <alignment horizontal="center" vertical="center"/>
      <protection/>
    </xf>
    <xf numFmtId="0" fontId="69" fillId="0" borderId="157" xfId="33" applyFont="1" applyFill="1" applyBorder="1" applyAlignment="1">
      <alignment horizontal="center" vertical="center"/>
      <protection/>
    </xf>
    <xf numFmtId="0" fontId="69" fillId="0" borderId="139" xfId="33" applyFont="1" applyFill="1" applyBorder="1" applyAlignment="1">
      <alignment horizontal="center" vertical="center"/>
      <protection/>
    </xf>
    <xf numFmtId="0" fontId="69" fillId="0" borderId="0" xfId="33" applyFont="1" applyFill="1" applyAlignment="1">
      <alignment horizontal="center"/>
      <protection/>
    </xf>
    <xf numFmtId="0" fontId="76" fillId="0" borderId="31" xfId="33" applyFont="1" applyBorder="1" applyAlignment="1">
      <alignment horizontal="center" vertical="center"/>
      <protection/>
    </xf>
    <xf numFmtId="0" fontId="76" fillId="0" borderId="27" xfId="33" applyFont="1" applyBorder="1" applyAlignment="1">
      <alignment horizontal="center" vertical="center"/>
      <protection/>
    </xf>
    <xf numFmtId="0" fontId="76" fillId="0" borderId="28" xfId="33" applyFont="1" applyBorder="1" applyAlignment="1">
      <alignment horizontal="center" vertical="center"/>
      <protection/>
    </xf>
    <xf numFmtId="0" fontId="76" fillId="0" borderId="0" xfId="33" applyFont="1" applyFill="1" applyAlignment="1">
      <alignment horizontal="center" vertical="center"/>
      <protection/>
    </xf>
    <xf numFmtId="49" fontId="57" fillId="0" borderId="158" xfId="33" applyNumberFormat="1" applyFont="1" applyFill="1" applyBorder="1" applyAlignment="1">
      <alignment horizontal="left" indent="1"/>
      <protection/>
    </xf>
    <xf numFmtId="3" fontId="57" fillId="0" borderId="159" xfId="33" applyNumberFormat="1" applyFont="1" applyFill="1" applyBorder="1" applyAlignment="1">
      <alignment horizontal="right" indent="1"/>
      <protection/>
    </xf>
    <xf numFmtId="3" fontId="57" fillId="0" borderId="160" xfId="33" applyNumberFormat="1" applyFont="1" applyFill="1" applyBorder="1" applyAlignment="1">
      <alignment horizontal="right" indent="1"/>
      <protection/>
    </xf>
    <xf numFmtId="3" fontId="57" fillId="0" borderId="161" xfId="33" applyNumberFormat="1" applyFont="1" applyFill="1" applyBorder="1" applyAlignment="1">
      <alignment horizontal="right" indent="1"/>
      <protection/>
    </xf>
    <xf numFmtId="3" fontId="57" fillId="0" borderId="162" xfId="33" applyNumberFormat="1" applyFont="1" applyFill="1" applyBorder="1" applyAlignment="1">
      <alignment horizontal="right" indent="1"/>
      <protection/>
    </xf>
    <xf numFmtId="3" fontId="57" fillId="0" borderId="163" xfId="33" applyNumberFormat="1" applyFont="1" applyFill="1" applyBorder="1" applyAlignment="1">
      <alignment horizontal="right" indent="1"/>
      <protection/>
    </xf>
    <xf numFmtId="171" fontId="57" fillId="0" borderId="164" xfId="33" applyNumberFormat="1" applyFont="1" applyFill="1" applyBorder="1" applyAlignment="1">
      <alignment horizontal="center"/>
      <protection/>
    </xf>
    <xf numFmtId="171" fontId="57" fillId="0" borderId="160" xfId="33" applyNumberFormat="1" applyFont="1" applyFill="1" applyBorder="1" applyAlignment="1">
      <alignment horizontal="center"/>
      <protection/>
    </xf>
    <xf numFmtId="171" fontId="57" fillId="0" borderId="163" xfId="33" applyNumberFormat="1" applyFont="1" applyFill="1" applyBorder="1" applyAlignment="1">
      <alignment horizontal="center"/>
      <protection/>
    </xf>
    <xf numFmtId="49" fontId="57" fillId="0" borderId="165" xfId="33" applyNumberFormat="1" applyFont="1" applyFill="1" applyBorder="1" applyAlignment="1">
      <alignment horizontal="left" indent="1"/>
      <protection/>
    </xf>
    <xf numFmtId="3" fontId="57" fillId="0" borderId="20" xfId="33" applyNumberFormat="1" applyFont="1" applyFill="1" applyBorder="1" applyAlignment="1">
      <alignment horizontal="right" indent="1"/>
      <protection/>
    </xf>
    <xf numFmtId="3" fontId="57" fillId="0" borderId="22" xfId="33" applyNumberFormat="1" applyFont="1" applyFill="1" applyBorder="1" applyAlignment="1">
      <alignment horizontal="right" indent="1"/>
      <protection/>
    </xf>
    <xf numFmtId="3" fontId="57" fillId="0" borderId="48" xfId="33" applyNumberFormat="1" applyFont="1" applyFill="1" applyBorder="1" applyAlignment="1">
      <alignment horizontal="right" indent="1"/>
      <protection/>
    </xf>
    <xf numFmtId="3" fontId="57" fillId="0" borderId="166" xfId="33" applyNumberFormat="1" applyFont="1" applyFill="1" applyBorder="1" applyAlignment="1">
      <alignment horizontal="right" indent="1"/>
      <protection/>
    </xf>
    <xf numFmtId="3" fontId="57" fillId="0" borderId="35" xfId="33" applyNumberFormat="1" applyFont="1" applyFill="1" applyBorder="1" applyAlignment="1">
      <alignment horizontal="right" indent="1"/>
      <protection/>
    </xf>
    <xf numFmtId="171" fontId="57" fillId="0" borderId="21" xfId="33" applyNumberFormat="1" applyFont="1" applyFill="1" applyBorder="1" applyAlignment="1">
      <alignment horizontal="center"/>
      <protection/>
    </xf>
    <xf numFmtId="171" fontId="57" fillId="0" borderId="22" xfId="33" applyNumberFormat="1" applyFont="1" applyFill="1" applyBorder="1" applyAlignment="1">
      <alignment horizontal="center"/>
      <protection/>
    </xf>
    <xf numFmtId="171" fontId="57" fillId="0" borderId="35" xfId="33" applyNumberFormat="1" applyFont="1" applyFill="1" applyBorder="1" applyAlignment="1">
      <alignment horizontal="center"/>
      <protection/>
    </xf>
    <xf numFmtId="49" fontId="57" fillId="0" borderId="167" xfId="33" applyNumberFormat="1" applyFont="1" applyFill="1" applyBorder="1" applyAlignment="1">
      <alignment horizontal="left" indent="1"/>
      <protection/>
    </xf>
    <xf numFmtId="3" fontId="57" fillId="0" borderId="32" xfId="33" applyNumberFormat="1" applyFont="1" applyFill="1" applyBorder="1" applyAlignment="1">
      <alignment horizontal="right" indent="1"/>
      <protection/>
    </xf>
    <xf numFmtId="3" fontId="57" fillId="0" borderId="33" xfId="33" applyNumberFormat="1" applyFont="1" applyFill="1" applyBorder="1" applyAlignment="1">
      <alignment horizontal="right" indent="1"/>
      <protection/>
    </xf>
    <xf numFmtId="3" fontId="57" fillId="0" borderId="47" xfId="33" applyNumberFormat="1" applyFont="1" applyFill="1" applyBorder="1" applyAlignment="1">
      <alignment horizontal="right" indent="1"/>
      <protection/>
    </xf>
    <xf numFmtId="3" fontId="57" fillId="0" borderId="168" xfId="33" applyNumberFormat="1" applyFont="1" applyFill="1" applyBorder="1" applyAlignment="1">
      <alignment horizontal="right" indent="1"/>
      <protection/>
    </xf>
    <xf numFmtId="3" fontId="57" fillId="0" borderId="34" xfId="33" applyNumberFormat="1" applyFont="1" applyFill="1" applyBorder="1" applyAlignment="1">
      <alignment horizontal="right" indent="1"/>
      <protection/>
    </xf>
    <xf numFmtId="171" fontId="57" fillId="0" borderId="36" xfId="33" applyNumberFormat="1" applyFont="1" applyFill="1" applyBorder="1" applyAlignment="1">
      <alignment horizontal="center"/>
      <protection/>
    </xf>
    <xf numFmtId="171" fontId="57" fillId="0" borderId="33" xfId="33" applyNumberFormat="1" applyFont="1" applyFill="1" applyBorder="1" applyAlignment="1">
      <alignment horizontal="center"/>
      <protection/>
    </xf>
    <xf numFmtId="171" fontId="57" fillId="0" borderId="34" xfId="33" applyNumberFormat="1" applyFont="1" applyFill="1" applyBorder="1" applyAlignment="1">
      <alignment horizontal="center"/>
      <protection/>
    </xf>
    <xf numFmtId="49" fontId="57" fillId="0" borderId="169" xfId="33" applyNumberFormat="1" applyFont="1" applyFill="1" applyBorder="1" applyAlignment="1">
      <alignment horizontal="left" indent="1"/>
      <protection/>
    </xf>
    <xf numFmtId="3" fontId="57" fillId="0" borderId="56" xfId="33" applyNumberFormat="1" applyFont="1" applyFill="1" applyBorder="1" applyAlignment="1">
      <alignment horizontal="right" indent="1"/>
      <protection/>
    </xf>
    <xf numFmtId="3" fontId="57" fillId="0" borderId="67" xfId="33" applyNumberFormat="1" applyFont="1" applyFill="1" applyBorder="1" applyAlignment="1">
      <alignment horizontal="right" indent="1"/>
      <protection/>
    </xf>
    <xf numFmtId="3" fontId="57" fillId="0" borderId="170" xfId="33" applyNumberFormat="1" applyFont="1" applyFill="1" applyBorder="1" applyAlignment="1">
      <alignment horizontal="right" indent="1"/>
      <protection/>
    </xf>
    <xf numFmtId="3" fontId="57" fillId="0" borderId="171" xfId="33" applyNumberFormat="1" applyFont="1" applyFill="1" applyBorder="1" applyAlignment="1">
      <alignment horizontal="right" indent="1"/>
      <protection/>
    </xf>
    <xf numFmtId="3" fontId="57" fillId="0" borderId="68" xfId="33" applyNumberFormat="1" applyFont="1" applyFill="1" applyBorder="1" applyAlignment="1">
      <alignment horizontal="right" indent="1"/>
      <protection/>
    </xf>
    <xf numFmtId="171" fontId="57" fillId="0" borderId="57" xfId="33" applyNumberFormat="1" applyFont="1" applyFill="1" applyBorder="1" applyAlignment="1">
      <alignment horizontal="center"/>
      <protection/>
    </xf>
    <xf numFmtId="171" fontId="57" fillId="0" borderId="67" xfId="33" applyNumberFormat="1" applyFont="1" applyFill="1" applyBorder="1" applyAlignment="1">
      <alignment horizontal="center"/>
      <protection/>
    </xf>
    <xf numFmtId="171" fontId="57" fillId="0" borderId="68" xfId="33" applyNumberFormat="1" applyFont="1" applyFill="1" applyBorder="1" applyAlignment="1">
      <alignment horizontal="center"/>
      <protection/>
    </xf>
    <xf numFmtId="0" fontId="55" fillId="0" borderId="0" xfId="33" applyFont="1" applyFill="1" applyAlignment="1">
      <alignment horizontal="center" vertical="center"/>
      <protection/>
    </xf>
    <xf numFmtId="0" fontId="1" fillId="0" borderId="158" xfId="33" applyBorder="1" applyAlignment="1">
      <alignment horizontal="left"/>
      <protection/>
    </xf>
    <xf numFmtId="3" fontId="0" fillId="0" borderId="159" xfId="33" applyNumberFormat="1" applyFont="1" applyBorder="1" applyAlignment="1">
      <alignment/>
      <protection/>
    </xf>
    <xf numFmtId="3" fontId="0" fillId="0" borderId="160" xfId="33" applyNumberFormat="1" applyFont="1" applyBorder="1" applyAlignment="1">
      <alignment/>
      <protection/>
    </xf>
    <xf numFmtId="3" fontId="0" fillId="0" borderId="163" xfId="33" applyNumberFormat="1" applyFont="1" applyBorder="1" applyAlignment="1">
      <alignment/>
      <protection/>
    </xf>
    <xf numFmtId="3" fontId="0" fillId="0" borderId="159" xfId="33" applyNumberFormat="1" applyFont="1" applyFill="1" applyBorder="1" applyAlignment="1">
      <alignment/>
      <protection/>
    </xf>
    <xf numFmtId="3" fontId="0" fillId="0" borderId="160" xfId="33" applyNumberFormat="1" applyFont="1" applyFill="1" applyBorder="1" applyAlignment="1">
      <alignment/>
      <protection/>
    </xf>
    <xf numFmtId="3" fontId="0" fillId="0" borderId="161" xfId="33" applyNumberFormat="1" applyFont="1" applyFill="1" applyBorder="1" applyAlignment="1">
      <alignment/>
      <protection/>
    </xf>
    <xf numFmtId="3" fontId="0" fillId="0" borderId="162" xfId="33" applyNumberFormat="1" applyFont="1" applyFill="1" applyBorder="1" applyAlignment="1">
      <alignment/>
      <protection/>
    </xf>
    <xf numFmtId="3" fontId="0" fillId="0" borderId="163" xfId="33" applyNumberFormat="1" applyFont="1" applyFill="1" applyBorder="1" applyAlignment="1">
      <alignment/>
      <protection/>
    </xf>
    <xf numFmtId="3" fontId="0" fillId="0" borderId="164" xfId="33" applyNumberFormat="1" applyFont="1" applyBorder="1" applyAlignment="1">
      <alignment/>
      <protection/>
    </xf>
    <xf numFmtId="0" fontId="1" fillId="0" borderId="167" xfId="33" applyBorder="1" applyAlignment="1">
      <alignment horizontal="left"/>
      <protection/>
    </xf>
    <xf numFmtId="3" fontId="0" fillId="0" borderId="32" xfId="33" applyNumberFormat="1" applyFont="1" applyBorder="1" applyAlignment="1">
      <alignment/>
      <protection/>
    </xf>
    <xf numFmtId="3" fontId="0" fillId="0" borderId="33" xfId="33" applyNumberFormat="1" applyFont="1" applyBorder="1" applyAlignment="1">
      <alignment/>
      <protection/>
    </xf>
    <xf numFmtId="3" fontId="0" fillId="0" borderId="34" xfId="33" applyNumberFormat="1" applyFont="1" applyBorder="1" applyAlignment="1">
      <alignment/>
      <protection/>
    </xf>
    <xf numFmtId="3" fontId="0" fillId="0" borderId="32" xfId="33" applyNumberFormat="1" applyFont="1" applyFill="1" applyBorder="1" applyAlignment="1">
      <alignment/>
      <protection/>
    </xf>
    <xf numFmtId="3" fontId="0" fillId="0" borderId="33" xfId="33" applyNumberFormat="1" applyFont="1" applyFill="1" applyBorder="1" applyAlignment="1">
      <alignment/>
      <protection/>
    </xf>
    <xf numFmtId="3" fontId="0" fillId="0" borderId="47" xfId="33" applyNumberFormat="1" applyFont="1" applyFill="1" applyBorder="1" applyAlignment="1">
      <alignment/>
      <protection/>
    </xf>
    <xf numFmtId="3" fontId="0" fillId="0" borderId="168" xfId="33" applyNumberFormat="1" applyFont="1" applyFill="1" applyBorder="1" applyAlignment="1">
      <alignment/>
      <protection/>
    </xf>
    <xf numFmtId="3" fontId="0" fillId="0" borderId="34" xfId="33" applyNumberFormat="1" applyFont="1" applyFill="1" applyBorder="1" applyAlignment="1">
      <alignment/>
      <protection/>
    </xf>
    <xf numFmtId="3" fontId="0" fillId="0" borderId="36" xfId="33" applyNumberFormat="1" applyFont="1" applyBorder="1" applyAlignment="1">
      <alignment/>
      <protection/>
    </xf>
    <xf numFmtId="0" fontId="1" fillId="0" borderId="169" xfId="33" applyBorder="1" applyAlignment="1">
      <alignment horizontal="left"/>
      <protection/>
    </xf>
    <xf numFmtId="3" fontId="0" fillId="0" borderId="56" xfId="33" applyNumberFormat="1" applyFont="1" applyBorder="1" applyAlignment="1">
      <alignment/>
      <protection/>
    </xf>
    <xf numFmtId="3" fontId="0" fillId="0" borderId="67" xfId="33" applyNumberFormat="1" applyFont="1" applyBorder="1" applyAlignment="1">
      <alignment/>
      <protection/>
    </xf>
    <xf numFmtId="3" fontId="0" fillId="0" borderId="68" xfId="33" applyNumberFormat="1" applyFont="1" applyBorder="1" applyAlignment="1">
      <alignment/>
      <protection/>
    </xf>
    <xf numFmtId="3" fontId="0" fillId="0" borderId="170" xfId="33" applyNumberFormat="1" applyFont="1" applyBorder="1" applyAlignment="1">
      <alignment/>
      <protection/>
    </xf>
    <xf numFmtId="3" fontId="0" fillId="0" borderId="57" xfId="33" applyNumberFormat="1" applyFont="1" applyBorder="1" applyAlignment="1">
      <alignment/>
      <protection/>
    </xf>
    <xf numFmtId="49" fontId="57" fillId="0" borderId="172" xfId="33" applyNumberFormat="1" applyFont="1" applyFill="1" applyBorder="1" applyAlignment="1">
      <alignment horizontal="left" indent="1"/>
      <protection/>
    </xf>
    <xf numFmtId="3" fontId="57" fillId="0" borderId="52" xfId="33" applyNumberFormat="1" applyFont="1" applyFill="1" applyBorder="1" applyAlignment="1">
      <alignment horizontal="right" indent="1"/>
      <protection/>
    </xf>
    <xf numFmtId="3" fontId="57" fillId="0" borderId="53" xfId="33" applyNumberFormat="1" applyFont="1" applyFill="1" applyBorder="1" applyAlignment="1">
      <alignment horizontal="right" indent="1"/>
      <protection/>
    </xf>
    <xf numFmtId="3" fontId="57" fillId="0" borderId="173" xfId="33" applyNumberFormat="1" applyFont="1" applyFill="1" applyBorder="1" applyAlignment="1">
      <alignment horizontal="right" indent="1"/>
      <protection/>
    </xf>
    <xf numFmtId="3" fontId="57" fillId="0" borderId="54" xfId="33" applyNumberFormat="1" applyFont="1" applyFill="1" applyBorder="1" applyAlignment="1">
      <alignment horizontal="right" indent="1"/>
      <protection/>
    </xf>
    <xf numFmtId="3" fontId="57" fillId="0" borderId="174" xfId="33" applyNumberFormat="1" applyFont="1" applyFill="1" applyBorder="1" applyAlignment="1">
      <alignment horizontal="right" indent="1"/>
      <protection/>
    </xf>
    <xf numFmtId="171" fontId="57" fillId="0" borderId="175" xfId="33" applyNumberFormat="1" applyFont="1" applyFill="1" applyBorder="1" applyAlignment="1">
      <alignment horizontal="center"/>
      <protection/>
    </xf>
    <xf numFmtId="171" fontId="57" fillId="0" borderId="53" xfId="33" applyNumberFormat="1" applyFont="1" applyFill="1" applyBorder="1" applyAlignment="1">
      <alignment horizontal="center"/>
      <protection/>
    </xf>
    <xf numFmtId="171" fontId="57" fillId="0" borderId="173" xfId="33" applyNumberFormat="1" applyFont="1" applyFill="1" applyBorder="1" applyAlignment="1">
      <alignment horizontal="center"/>
      <protection/>
    </xf>
    <xf numFmtId="0" fontId="75" fillId="0" borderId="111" xfId="33" applyFont="1" applyBorder="1" applyAlignment="1">
      <alignment/>
      <protection/>
    </xf>
    <xf numFmtId="3" fontId="77" fillId="0" borderId="41" xfId="33" applyNumberFormat="1" applyFont="1" applyFill="1" applyBorder="1" applyAlignment="1">
      <alignment/>
      <protection/>
    </xf>
    <xf numFmtId="3" fontId="77" fillId="0" borderId="42" xfId="33" applyNumberFormat="1" applyFont="1" applyFill="1" applyBorder="1" applyAlignment="1">
      <alignment/>
      <protection/>
    </xf>
    <xf numFmtId="3" fontId="77" fillId="0" borderId="5" xfId="33" applyNumberFormat="1" applyFont="1" applyFill="1" applyBorder="1" applyAlignment="1">
      <alignment/>
      <protection/>
    </xf>
    <xf numFmtId="3" fontId="77" fillId="0" borderId="43" xfId="33" applyNumberFormat="1" applyFont="1" applyFill="1" applyBorder="1" applyAlignment="1">
      <alignment/>
      <protection/>
    </xf>
    <xf numFmtId="3" fontId="77" fillId="0" borderId="176" xfId="33" applyNumberFormat="1" applyFont="1" applyFill="1" applyBorder="1" applyAlignment="1">
      <alignment/>
      <protection/>
    </xf>
    <xf numFmtId="171" fontId="77" fillId="0" borderId="41" xfId="33" applyNumberFormat="1" applyFont="1" applyFill="1" applyBorder="1" applyAlignment="1">
      <alignment/>
      <protection/>
    </xf>
    <xf numFmtId="171" fontId="77" fillId="0" borderId="42" xfId="33" applyNumberFormat="1" applyFont="1" applyFill="1" applyBorder="1" applyAlignment="1">
      <alignment/>
      <protection/>
    </xf>
    <xf numFmtId="171" fontId="77" fillId="0" borderId="5" xfId="33" applyNumberFormat="1" applyFont="1" applyFill="1" applyBorder="1" applyAlignment="1">
      <alignment/>
      <protection/>
    </xf>
    <xf numFmtId="0" fontId="69" fillId="0" borderId="20" xfId="33" applyFont="1" applyFill="1" applyBorder="1" applyAlignment="1">
      <alignment wrapText="1"/>
      <protection/>
    </xf>
    <xf numFmtId="0" fontId="69" fillId="0" borderId="10" xfId="33" applyFont="1" applyFill="1" applyBorder="1" applyAlignment="1">
      <alignment wrapText="1"/>
      <protection/>
    </xf>
    <xf numFmtId="0" fontId="69" fillId="0" borderId="22" xfId="33" applyFont="1" applyFill="1" applyBorder="1" applyAlignment="1">
      <alignment wrapText="1"/>
      <protection/>
    </xf>
    <xf numFmtId="0" fontId="69" fillId="0" borderId="22" xfId="33" applyFont="1" applyFill="1" applyBorder="1" applyAlignment="1">
      <alignment wrapText="1"/>
      <protection/>
    </xf>
    <xf numFmtId="0" fontId="69" fillId="0" borderId="10" xfId="33" applyFont="1" applyFill="1" applyBorder="1" applyAlignment="1">
      <alignment wrapText="1"/>
      <protection/>
    </xf>
    <xf numFmtId="0" fontId="69" fillId="0" borderId="88" xfId="33" applyFont="1" applyFill="1" applyBorder="1" applyAlignment="1">
      <alignment/>
      <protection/>
    </xf>
    <xf numFmtId="0" fontId="57" fillId="0" borderId="177" xfId="33" applyFont="1" applyFill="1" applyBorder="1" applyAlignment="1">
      <alignment/>
      <protection/>
    </xf>
    <xf numFmtId="3" fontId="50" fillId="0" borderId="178" xfId="33" applyNumberFormat="1" applyFont="1" applyFill="1" applyBorder="1" applyAlignment="1">
      <alignment wrapText="1"/>
      <protection/>
    </xf>
    <xf numFmtId="3" fontId="50" fillId="0" borderId="63" xfId="33" applyNumberFormat="1" applyFont="1" applyFill="1" applyBorder="1" applyAlignment="1">
      <alignment wrapText="1"/>
      <protection/>
    </xf>
    <xf numFmtId="3" fontId="50" fillId="0" borderId="66" xfId="33" applyNumberFormat="1" applyFont="1" applyFill="1" applyBorder="1" applyAlignment="1">
      <alignment wrapText="1"/>
      <protection/>
    </xf>
    <xf numFmtId="3" fontId="78" fillId="0" borderId="36" xfId="33" applyNumberFormat="1" applyFont="1" applyFill="1" applyBorder="1" applyAlignment="1">
      <alignment wrapText="1"/>
      <protection/>
    </xf>
    <xf numFmtId="3" fontId="77" fillId="0" borderId="33" xfId="33" applyNumberFormat="1" applyFont="1" applyFill="1" applyBorder="1" applyAlignment="1">
      <alignment wrapText="1"/>
      <protection/>
    </xf>
    <xf numFmtId="3" fontId="79" fillId="0" borderId="47" xfId="33" applyNumberFormat="1" applyFont="1" applyFill="1" applyBorder="1" applyAlignment="1">
      <alignment/>
      <protection/>
    </xf>
    <xf numFmtId="3" fontId="0" fillId="0" borderId="178" xfId="33" applyNumberFormat="1" applyFont="1" applyFill="1" applyBorder="1" applyAlignment="1">
      <alignment/>
      <protection/>
    </xf>
    <xf numFmtId="3" fontId="0" fillId="0" borderId="63" xfId="33" applyNumberFormat="1" applyFont="1" applyFill="1" applyBorder="1" applyAlignment="1">
      <alignment/>
      <protection/>
    </xf>
    <xf numFmtId="3" fontId="0" fillId="0" borderId="66" xfId="33" applyNumberFormat="1" applyFont="1" applyFill="1" applyBorder="1" applyAlignment="1">
      <alignment/>
      <protection/>
    </xf>
    <xf numFmtId="49" fontId="57" fillId="0" borderId="167" xfId="33" applyNumberFormat="1" applyFont="1" applyFill="1" applyBorder="1" applyAlignment="1">
      <alignment/>
      <protection/>
    </xf>
    <xf numFmtId="3" fontId="50" fillId="0" borderId="20" xfId="33" applyNumberFormat="1" applyFont="1" applyFill="1" applyBorder="1" applyAlignment="1">
      <alignment wrapText="1"/>
      <protection/>
    </xf>
    <xf numFmtId="3" fontId="50" fillId="0" borderId="22" xfId="33" applyNumberFormat="1" applyFont="1" applyFill="1" applyBorder="1" applyAlignment="1">
      <alignment wrapText="1"/>
      <protection/>
    </xf>
    <xf numFmtId="3" fontId="50" fillId="0" borderId="35" xfId="33" applyNumberFormat="1" applyFont="1" applyFill="1" applyBorder="1" applyAlignment="1">
      <alignment wrapText="1"/>
      <protection/>
    </xf>
    <xf numFmtId="3" fontId="0" fillId="0" borderId="20" xfId="33" applyNumberFormat="1" applyFont="1" applyFill="1" applyBorder="1" applyAlignment="1">
      <alignment/>
      <protection/>
    </xf>
    <xf numFmtId="3" fontId="0" fillId="0" borderId="22" xfId="33" applyNumberFormat="1" applyFont="1" applyFill="1" applyBorder="1" applyAlignment="1">
      <alignment/>
      <protection/>
    </xf>
    <xf numFmtId="3" fontId="0" fillId="0" borderId="35" xfId="33" applyNumberFormat="1" applyFont="1" applyFill="1" applyBorder="1" applyAlignment="1">
      <alignment/>
      <protection/>
    </xf>
    <xf numFmtId="3" fontId="0" fillId="0" borderId="177" xfId="33" applyNumberFormat="1" applyFont="1" applyFill="1" applyBorder="1" applyAlignment="1">
      <alignment wrapText="1"/>
      <protection/>
    </xf>
    <xf numFmtId="3" fontId="0" fillId="0" borderId="33" xfId="33" applyNumberFormat="1" applyFont="1" applyFill="1" applyBorder="1" applyAlignment="1">
      <alignment wrapText="1"/>
      <protection/>
    </xf>
    <xf numFmtId="3" fontId="0" fillId="0" borderId="179" xfId="33" applyNumberFormat="1" applyFont="1" applyFill="1" applyBorder="1" applyAlignment="1">
      <alignment wrapText="1"/>
      <protection/>
    </xf>
    <xf numFmtId="3" fontId="0" fillId="0" borderId="34" xfId="33" applyNumberFormat="1" applyFont="1" applyFill="1" applyBorder="1" applyAlignment="1">
      <alignment wrapText="1"/>
      <protection/>
    </xf>
    <xf numFmtId="3" fontId="0" fillId="0" borderId="32" xfId="33" applyNumberFormat="1" applyFont="1" applyFill="1" applyBorder="1" applyAlignment="1">
      <alignment wrapText="1"/>
      <protection/>
    </xf>
    <xf numFmtId="3" fontId="0" fillId="0" borderId="36" xfId="33" applyNumberFormat="1" applyFont="1" applyFill="1" applyBorder="1" applyAlignment="1">
      <alignment wrapText="1"/>
      <protection/>
    </xf>
    <xf numFmtId="3" fontId="50" fillId="0" borderId="32" xfId="33" applyNumberFormat="1" applyFont="1" applyFill="1" applyBorder="1" applyAlignment="1">
      <alignment wrapText="1"/>
      <protection/>
    </xf>
    <xf numFmtId="3" fontId="50" fillId="0" borderId="33" xfId="33" applyNumberFormat="1" applyFont="1" applyFill="1" applyBorder="1" applyAlignment="1">
      <alignment wrapText="1"/>
      <protection/>
    </xf>
    <xf numFmtId="3" fontId="50" fillId="0" borderId="34" xfId="33" applyNumberFormat="1" applyFont="1" applyFill="1" applyBorder="1" applyAlignment="1">
      <alignment wrapText="1"/>
      <protection/>
    </xf>
    <xf numFmtId="3" fontId="50" fillId="0" borderId="36" xfId="33" applyNumberFormat="1" applyFont="1" applyFill="1" applyBorder="1" applyAlignment="1">
      <alignment wrapText="1"/>
      <protection/>
    </xf>
    <xf numFmtId="49" fontId="57" fillId="0" borderId="167" xfId="33" applyNumberFormat="1" applyFont="1" applyFill="1" applyBorder="1" applyAlignment="1">
      <alignment/>
      <protection/>
    </xf>
    <xf numFmtId="3" fontId="0" fillId="0" borderId="36" xfId="33" applyNumberFormat="1" applyFont="1" applyFill="1" applyBorder="1" applyAlignment="1">
      <alignment/>
      <protection/>
    </xf>
    <xf numFmtId="3" fontId="80" fillId="0" borderId="33" xfId="33" applyNumberFormat="1" applyFont="1" applyFill="1" applyBorder="1" applyAlignment="1">
      <alignment/>
      <protection/>
    </xf>
    <xf numFmtId="49" fontId="57" fillId="0" borderId="90" xfId="33" applyNumberFormat="1" applyFont="1" applyFill="1" applyBorder="1" applyAlignment="1">
      <alignment/>
      <protection/>
    </xf>
    <xf numFmtId="3" fontId="57" fillId="0" borderId="52" xfId="33" applyNumberFormat="1" applyFont="1" applyFill="1" applyBorder="1" applyAlignment="1">
      <alignment/>
      <protection/>
    </xf>
    <xf numFmtId="3" fontId="57" fillId="0" borderId="53" xfId="33" applyNumberFormat="1" applyFont="1" applyFill="1" applyBorder="1" applyAlignment="1">
      <alignment/>
      <protection/>
    </xf>
    <xf numFmtId="3" fontId="57" fillId="0" borderId="175" xfId="33" applyNumberFormat="1" applyFont="1" applyFill="1" applyBorder="1" applyAlignment="1">
      <alignment/>
      <protection/>
    </xf>
    <xf numFmtId="3" fontId="69" fillId="0" borderId="52" xfId="33" applyNumberFormat="1" applyFont="1" applyFill="1" applyBorder="1" applyAlignment="1">
      <alignment/>
      <protection/>
    </xf>
    <xf numFmtId="3" fontId="69" fillId="0" borderId="53" xfId="33" applyNumberFormat="1" applyFont="1" applyFill="1" applyBorder="1" applyAlignment="1">
      <alignment/>
      <protection/>
    </xf>
    <xf numFmtId="3" fontId="69" fillId="0" borderId="173" xfId="33" applyNumberFormat="1" applyFont="1" applyFill="1" applyBorder="1" applyAlignment="1">
      <alignment/>
      <protection/>
    </xf>
    <xf numFmtId="0" fontId="57" fillId="0" borderId="0" xfId="33" applyFont="1" applyFill="1" applyBorder="1">
      <alignment/>
      <protection/>
    </xf>
    <xf numFmtId="3" fontId="57" fillId="0" borderId="0" xfId="33" applyNumberFormat="1" applyFont="1" applyFill="1" applyBorder="1">
      <alignment/>
      <protection/>
    </xf>
    <xf numFmtId="3" fontId="81" fillId="0" borderId="0" xfId="33" applyNumberFormat="1" applyFont="1" applyFill="1" applyBorder="1">
      <alignment/>
      <protection/>
    </xf>
    <xf numFmtId="0" fontId="82" fillId="0" borderId="0" xfId="33" applyFont="1" applyFill="1" applyBorder="1">
      <alignment/>
      <protection/>
    </xf>
    <xf numFmtId="0" fontId="69" fillId="0" borderId="0" xfId="33" applyFont="1" applyFill="1" applyBorder="1">
      <alignment/>
      <protection/>
    </xf>
    <xf numFmtId="0" fontId="57" fillId="0" borderId="0" xfId="33" applyFont="1" applyFill="1" applyAlignment="1">
      <alignment horizontal="right" vertical="center" wrapText="1"/>
      <protection/>
    </xf>
    <xf numFmtId="0" fontId="57" fillId="0" borderId="134" xfId="33" applyFont="1" applyFill="1" applyBorder="1" applyAlignment="1">
      <alignment horizontal="center" vertical="center" wrapText="1"/>
      <protection/>
    </xf>
    <xf numFmtId="0" fontId="1" fillId="0" borderId="6" xfId="33" applyBorder="1" applyAlignment="1">
      <alignment horizontal="center" vertical="center" wrapText="1"/>
      <protection/>
    </xf>
    <xf numFmtId="0" fontId="1" fillId="0" borderId="61" xfId="33" applyBorder="1" applyAlignment="1">
      <alignment horizontal="center" vertical="center" wrapText="1"/>
      <protection/>
    </xf>
    <xf numFmtId="0" fontId="57" fillId="0" borderId="0" xfId="33" applyFont="1" applyFill="1" applyBorder="1" applyAlignment="1">
      <alignment horizontal="center" vertical="center" wrapText="1"/>
      <protection/>
    </xf>
    <xf numFmtId="0" fontId="1" fillId="0" borderId="0" xfId="33" applyFill="1" applyBorder="1" applyAlignment="1">
      <alignment horizontal="center" vertical="center" wrapText="1"/>
      <protection/>
    </xf>
    <xf numFmtId="0" fontId="57" fillId="0" borderId="133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 vertical="center" wrapText="1"/>
      <protection/>
    </xf>
    <xf numFmtId="0" fontId="1" fillId="0" borderId="14" xfId="33" applyBorder="1" applyAlignment="1">
      <alignment horizontal="center" vertical="center" wrapText="1"/>
      <protection/>
    </xf>
    <xf numFmtId="0" fontId="57" fillId="0" borderId="153" xfId="33" applyFont="1" applyFill="1" applyBorder="1" applyAlignment="1">
      <alignment horizontal="center" vertical="center" wrapText="1"/>
      <protection/>
    </xf>
    <xf numFmtId="0" fontId="76" fillId="0" borderId="147" xfId="33" applyFont="1" applyFill="1" applyBorder="1" applyAlignment="1">
      <alignment horizontal="center" vertical="center" wrapText="1"/>
      <protection/>
    </xf>
    <xf numFmtId="0" fontId="76" fillId="0" borderId="45" xfId="33" applyFont="1" applyBorder="1" applyAlignment="1">
      <alignment horizontal="center" vertical="center" wrapText="1"/>
      <protection/>
    </xf>
    <xf numFmtId="0" fontId="76" fillId="0" borderId="135" xfId="33" applyFont="1" applyBorder="1" applyAlignment="1">
      <alignment horizontal="center" vertical="center" wrapText="1"/>
      <protection/>
    </xf>
    <xf numFmtId="0" fontId="76" fillId="0" borderId="13" xfId="33" applyFont="1" applyFill="1" applyBorder="1" applyAlignment="1">
      <alignment horizontal="center" vertical="center" wrapText="1"/>
      <protection/>
    </xf>
    <xf numFmtId="0" fontId="76" fillId="0" borderId="13" xfId="33" applyFont="1" applyBorder="1" applyAlignment="1">
      <alignment horizontal="center" vertical="center" wrapText="1"/>
      <protection/>
    </xf>
    <xf numFmtId="0" fontId="76" fillId="0" borderId="15" xfId="33" applyFont="1" applyBorder="1" applyAlignment="1">
      <alignment horizontal="center" vertical="center" wrapText="1"/>
      <protection/>
    </xf>
    <xf numFmtId="0" fontId="57" fillId="0" borderId="105" xfId="33" applyFont="1" applyFill="1" applyBorder="1" applyAlignment="1">
      <alignment horizontal="center" vertical="center" wrapText="1"/>
      <protection/>
    </xf>
    <xf numFmtId="0" fontId="57" fillId="0" borderId="0" xfId="33" applyFont="1" applyFill="1" applyBorder="1" applyAlignment="1">
      <alignment horizontal="center" vertical="center" wrapText="1"/>
      <protection/>
    </xf>
    <xf numFmtId="0" fontId="69" fillId="0" borderId="0" xfId="33" applyFont="1" applyFill="1" applyBorder="1" applyAlignment="1">
      <alignment horizontal="center" vertical="center"/>
      <protection/>
    </xf>
    <xf numFmtId="0" fontId="1" fillId="0" borderId="27" xfId="33" applyBorder="1" applyAlignment="1">
      <alignment horizontal="center" vertical="center"/>
      <protection/>
    </xf>
    <xf numFmtId="0" fontId="1" fillId="0" borderId="28" xfId="33" applyBorder="1" applyAlignment="1">
      <alignment horizontal="center" vertical="center"/>
      <protection/>
    </xf>
    <xf numFmtId="0" fontId="76" fillId="0" borderId="0" xfId="33" applyFont="1" applyBorder="1" applyAlignment="1">
      <alignment horizontal="center" vertical="center"/>
      <protection/>
    </xf>
    <xf numFmtId="171" fontId="57" fillId="0" borderId="0" xfId="33" applyNumberFormat="1" applyFont="1" applyFill="1" applyBorder="1" applyAlignment="1">
      <alignment horizontal="center"/>
      <protection/>
    </xf>
    <xf numFmtId="4" fontId="1" fillId="0" borderId="160" xfId="33" applyNumberFormat="1" applyBorder="1" applyAlignment="1">
      <alignment horizontal="center"/>
      <protection/>
    </xf>
    <xf numFmtId="4" fontId="1" fillId="0" borderId="161" xfId="33" applyNumberFormat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4" fontId="1" fillId="0" borderId="32" xfId="33" applyNumberFormat="1" applyBorder="1" applyAlignment="1">
      <alignment horizontal="center"/>
      <protection/>
    </xf>
    <xf numFmtId="4" fontId="1" fillId="0" borderId="33" xfId="33" applyNumberFormat="1" applyBorder="1" applyAlignment="1">
      <alignment horizontal="center"/>
      <protection/>
    </xf>
    <xf numFmtId="4" fontId="1" fillId="0" borderId="47" xfId="33" applyNumberFormat="1" applyBorder="1" applyAlignment="1">
      <alignment horizontal="center"/>
      <protection/>
    </xf>
    <xf numFmtId="4" fontId="1" fillId="0" borderId="34" xfId="33" applyNumberFormat="1" applyBorder="1" applyAlignment="1">
      <alignment horizontal="center"/>
      <protection/>
    </xf>
    <xf numFmtId="0" fontId="69" fillId="0" borderId="0" xfId="33" applyFont="1" applyFill="1" applyAlignment="1">
      <alignment/>
      <protection/>
    </xf>
    <xf numFmtId="4" fontId="1" fillId="0" borderId="56" xfId="33" applyNumberFormat="1" applyBorder="1" applyAlignment="1">
      <alignment horizontal="center"/>
      <protection/>
    </xf>
    <xf numFmtId="4" fontId="1" fillId="0" borderId="67" xfId="33" applyNumberFormat="1" applyBorder="1" applyAlignment="1">
      <alignment horizontal="center"/>
      <protection/>
    </xf>
    <xf numFmtId="4" fontId="1" fillId="0" borderId="170" xfId="33" applyNumberFormat="1" applyBorder="1" applyAlignment="1">
      <alignment horizontal="center"/>
      <protection/>
    </xf>
    <xf numFmtId="4" fontId="1" fillId="0" borderId="53" xfId="33" applyNumberFormat="1" applyBorder="1" applyAlignment="1">
      <alignment horizontal="center"/>
      <protection/>
    </xf>
    <xf numFmtId="4" fontId="1" fillId="0" borderId="68" xfId="33" applyNumberFormat="1" applyBorder="1" applyAlignment="1">
      <alignment horizontal="center"/>
      <protection/>
    </xf>
    <xf numFmtId="0" fontId="69" fillId="0" borderId="65" xfId="33" applyFont="1" applyFill="1" applyBorder="1">
      <alignment/>
      <protection/>
    </xf>
    <xf numFmtId="0" fontId="69" fillId="0" borderId="0" xfId="33" applyFont="1" applyFill="1" applyBorder="1" applyAlignment="1">
      <alignment/>
      <protection/>
    </xf>
    <xf numFmtId="0" fontId="69" fillId="0" borderId="11" xfId="33" applyFont="1" applyFill="1" applyBorder="1">
      <alignment/>
      <protection/>
    </xf>
    <xf numFmtId="3" fontId="70" fillId="0" borderId="42" xfId="33" applyNumberFormat="1" applyFont="1" applyFill="1" applyBorder="1" applyAlignment="1">
      <alignment horizontal="right" indent="1"/>
      <protection/>
    </xf>
    <xf numFmtId="3" fontId="70" fillId="0" borderId="43" xfId="33" applyNumberFormat="1" applyFont="1" applyFill="1" applyBorder="1" applyAlignment="1">
      <alignment horizontal="right" indent="1"/>
      <protection/>
    </xf>
    <xf numFmtId="3" fontId="70" fillId="0" borderId="176" xfId="33" applyNumberFormat="1" applyFont="1" applyFill="1" applyBorder="1" applyAlignment="1">
      <alignment/>
      <protection/>
    </xf>
    <xf numFmtId="3" fontId="70" fillId="0" borderId="42" xfId="33" applyNumberFormat="1" applyFont="1" applyFill="1" applyBorder="1" applyAlignment="1">
      <alignment/>
      <protection/>
    </xf>
    <xf numFmtId="3" fontId="70" fillId="0" borderId="5" xfId="33" applyNumberFormat="1" applyFont="1" applyFill="1" applyBorder="1" applyAlignment="1">
      <alignment/>
      <protection/>
    </xf>
    <xf numFmtId="0" fontId="57" fillId="0" borderId="177" xfId="33" applyFont="1" applyFill="1" applyBorder="1" applyAlignment="1">
      <alignment horizontal="left" indent="1"/>
      <protection/>
    </xf>
    <xf numFmtId="0" fontId="80" fillId="0" borderId="22" xfId="33" applyFont="1" applyFill="1" applyBorder="1" applyAlignment="1">
      <alignment horizontal="center" wrapText="1"/>
      <protection/>
    </xf>
    <xf numFmtId="0" fontId="80" fillId="0" borderId="33" xfId="33" applyFont="1" applyFill="1" applyBorder="1" applyAlignment="1">
      <alignment horizontal="center" wrapText="1"/>
      <protection/>
    </xf>
    <xf numFmtId="0" fontId="0" fillId="0" borderId="33" xfId="33" applyFont="1" applyFill="1" applyBorder="1">
      <alignment/>
      <protection/>
    </xf>
    <xf numFmtId="0" fontId="0" fillId="0" borderId="34" xfId="33" applyFont="1" applyFill="1" applyBorder="1">
      <alignment/>
      <protection/>
    </xf>
    <xf numFmtId="49" fontId="57" fillId="0" borderId="177" xfId="33" applyNumberFormat="1" applyFont="1" applyFill="1" applyBorder="1" applyAlignment="1">
      <alignment horizontal="left" indent="1"/>
      <protection/>
    </xf>
    <xf numFmtId="4" fontId="0" fillId="0" borderId="22" xfId="33" applyNumberFormat="1" applyFont="1" applyFill="1" applyBorder="1" applyAlignment="1">
      <alignment horizontal="center" wrapText="1"/>
      <protection/>
    </xf>
    <xf numFmtId="4" fontId="0" fillId="0" borderId="33" xfId="33" applyNumberFormat="1" applyFont="1" applyFill="1" applyBorder="1" applyAlignment="1">
      <alignment horizontal="center" wrapText="1"/>
      <protection/>
    </xf>
    <xf numFmtId="4" fontId="0" fillId="0" borderId="33" xfId="33" applyNumberFormat="1" applyFont="1" applyFill="1" applyBorder="1">
      <alignment/>
      <protection/>
    </xf>
    <xf numFmtId="4" fontId="0" fillId="0" borderId="34" xfId="33" applyNumberFormat="1" applyFont="1" applyFill="1" applyBorder="1">
      <alignment/>
      <protection/>
    </xf>
    <xf numFmtId="0" fontId="80" fillId="0" borderId="32" xfId="33" applyFont="1" applyFill="1" applyBorder="1" applyAlignment="1">
      <alignment horizontal="center" wrapText="1"/>
      <protection/>
    </xf>
    <xf numFmtId="49" fontId="57" fillId="0" borderId="177" xfId="33" applyNumberFormat="1" applyFont="1" applyFill="1" applyBorder="1" applyAlignment="1">
      <alignment horizontal="left" indent="1"/>
      <protection/>
    </xf>
    <xf numFmtId="0" fontId="80" fillId="0" borderId="32" xfId="33" applyFont="1" applyFill="1" applyBorder="1" applyAlignment="1">
      <alignment horizontal="center"/>
      <protection/>
    </xf>
    <xf numFmtId="0" fontId="80" fillId="0" borderId="33" xfId="33" applyFont="1" applyFill="1" applyBorder="1" applyAlignment="1">
      <alignment horizontal="center"/>
      <protection/>
    </xf>
    <xf numFmtId="3" fontId="80" fillId="0" borderId="32" xfId="33" applyNumberFormat="1" applyFont="1" applyFill="1" applyBorder="1">
      <alignment/>
      <protection/>
    </xf>
    <xf numFmtId="3" fontId="80" fillId="0" borderId="33" xfId="33" applyNumberFormat="1" applyFont="1" applyFill="1" applyBorder="1">
      <alignment/>
      <protection/>
    </xf>
    <xf numFmtId="49" fontId="57" fillId="0" borderId="62" xfId="33" applyNumberFormat="1" applyFont="1" applyFill="1" applyBorder="1" applyAlignment="1">
      <alignment horizontal="left" indent="1"/>
      <protection/>
    </xf>
    <xf numFmtId="3" fontId="57" fillId="0" borderId="52" xfId="33" applyNumberFormat="1" applyFont="1" applyFill="1" applyBorder="1">
      <alignment/>
      <protection/>
    </xf>
    <xf numFmtId="3" fontId="57" fillId="0" borderId="53" xfId="33" applyNumberFormat="1" applyFont="1" applyFill="1" applyBorder="1">
      <alignment/>
      <protection/>
    </xf>
    <xf numFmtId="0" fontId="69" fillId="0" borderId="53" xfId="33" applyFont="1" applyFill="1" applyBorder="1">
      <alignment/>
      <protection/>
    </xf>
    <xf numFmtId="0" fontId="69" fillId="0" borderId="173" xfId="33" applyFont="1" applyFill="1" applyBorder="1">
      <alignment/>
      <protection/>
    </xf>
    <xf numFmtId="0" fontId="57" fillId="0" borderId="40" xfId="33" applyFont="1" applyFill="1" applyBorder="1" applyAlignment="1">
      <alignment wrapText="1"/>
      <protection/>
    </xf>
    <xf numFmtId="0" fontId="57" fillId="0" borderId="0" xfId="33" applyFont="1" applyFill="1" applyAlignment="1">
      <alignment horizontal="right" wrapText="1"/>
      <protection/>
    </xf>
    <xf numFmtId="3" fontId="57" fillId="0" borderId="0" xfId="33" applyNumberFormat="1" applyFont="1" applyFill="1" applyBorder="1" applyAlignment="1">
      <alignment horizontal="right" indent="1"/>
      <protection/>
    </xf>
    <xf numFmtId="4" fontId="1" fillId="0" borderId="0" xfId="33" applyNumberFormat="1" applyBorder="1" applyAlignment="1">
      <alignment horizontal="center"/>
      <protection/>
    </xf>
    <xf numFmtId="172" fontId="1" fillId="0" borderId="0" xfId="33" applyNumberFormat="1" applyBorder="1" applyAlignment="1">
      <alignment horizontal="center"/>
      <protection/>
    </xf>
    <xf numFmtId="172" fontId="1" fillId="0" borderId="33" xfId="33" applyNumberFormat="1" applyBorder="1" applyAlignment="1">
      <alignment horizontal="right"/>
      <protection/>
    </xf>
    <xf numFmtId="0" fontId="69" fillId="0" borderId="178" xfId="33" applyFont="1" applyFill="1" applyBorder="1" applyAlignment="1">
      <alignment horizontal="left" wrapText="1"/>
      <protection/>
    </xf>
    <xf numFmtId="0" fontId="69" fillId="0" borderId="63" xfId="33" applyFont="1" applyFill="1" applyBorder="1" applyAlignment="1">
      <alignment horizontal="left" wrapText="1"/>
      <protection/>
    </xf>
    <xf numFmtId="0" fontId="69" fillId="0" borderId="66" xfId="33" applyFont="1" applyFill="1" applyBorder="1" applyAlignment="1">
      <alignment horizontal="left" wrapText="1"/>
      <protection/>
    </xf>
    <xf numFmtId="0" fontId="69" fillId="0" borderId="0" xfId="33" applyFont="1" applyFill="1" applyBorder="1" applyAlignment="1">
      <alignment horizontal="left" wrapText="1"/>
      <protection/>
    </xf>
    <xf numFmtId="0" fontId="70" fillId="0" borderId="20" xfId="33" applyFont="1" applyFill="1" applyBorder="1" applyAlignment="1">
      <alignment horizontal="center" wrapText="1"/>
      <protection/>
    </xf>
    <xf numFmtId="0" fontId="70" fillId="0" borderId="22" xfId="33" applyFont="1" applyFill="1" applyBorder="1" applyAlignment="1">
      <alignment horizontal="center" wrapText="1"/>
      <protection/>
    </xf>
    <xf numFmtId="0" fontId="70" fillId="0" borderId="35" xfId="33" applyFont="1" applyFill="1" applyBorder="1" applyAlignment="1">
      <alignment horizontal="center" wrapText="1"/>
      <protection/>
    </xf>
    <xf numFmtId="0" fontId="70" fillId="0" borderId="0" xfId="33" applyFont="1" applyFill="1" applyBorder="1" applyAlignment="1">
      <alignment horizontal="center" wrapText="1"/>
      <protection/>
    </xf>
    <xf numFmtId="0" fontId="70" fillId="0" borderId="32" xfId="33" applyFont="1" applyFill="1" applyBorder="1" applyAlignment="1">
      <alignment horizontal="center" wrapText="1"/>
      <protection/>
    </xf>
    <xf numFmtId="0" fontId="70" fillId="0" borderId="33" xfId="33" applyFont="1" applyFill="1" applyBorder="1" applyAlignment="1">
      <alignment horizontal="center" wrapText="1"/>
      <protection/>
    </xf>
    <xf numFmtId="0" fontId="70" fillId="0" borderId="34" xfId="33" applyFont="1" applyFill="1" applyBorder="1" applyAlignment="1">
      <alignment horizontal="center" wrapText="1"/>
      <protection/>
    </xf>
    <xf numFmtId="49" fontId="57" fillId="0" borderId="167" xfId="33" applyNumberFormat="1" applyFont="1" applyFill="1" applyBorder="1" applyAlignment="1">
      <alignment horizontal="left" indent="1"/>
      <protection/>
    </xf>
    <xf numFmtId="0" fontId="57" fillId="0" borderId="32" xfId="33" applyFont="1" applyFill="1" applyBorder="1" applyAlignment="1">
      <alignment horizontal="center"/>
      <protection/>
    </xf>
    <xf numFmtId="0" fontId="57" fillId="0" borderId="33" xfId="33" applyFont="1" applyFill="1" applyBorder="1" applyAlignment="1">
      <alignment horizontal="center"/>
      <protection/>
    </xf>
    <xf numFmtId="0" fontId="57" fillId="0" borderId="34" xfId="33" applyFont="1" applyFill="1" applyBorder="1" applyAlignment="1">
      <alignment horizontal="center"/>
      <protection/>
    </xf>
    <xf numFmtId="0" fontId="57" fillId="0" borderId="0" xfId="33" applyFont="1" applyFill="1" applyBorder="1" applyAlignment="1">
      <alignment horizontal="center"/>
      <protection/>
    </xf>
    <xf numFmtId="3" fontId="57" fillId="0" borderId="32" xfId="33" applyNumberFormat="1" applyFont="1" applyFill="1" applyBorder="1">
      <alignment/>
      <protection/>
    </xf>
    <xf numFmtId="3" fontId="57" fillId="0" borderId="33" xfId="33" applyNumberFormat="1" applyFont="1" applyFill="1" applyBorder="1">
      <alignment/>
      <protection/>
    </xf>
    <xf numFmtId="3" fontId="57" fillId="0" borderId="34" xfId="33" applyNumberFormat="1" applyFont="1" applyFill="1" applyBorder="1">
      <alignment/>
      <protection/>
    </xf>
    <xf numFmtId="49" fontId="57" fillId="0" borderId="90" xfId="33" applyNumberFormat="1" applyFont="1" applyFill="1" applyBorder="1" applyAlignment="1">
      <alignment horizontal="left" indent="1"/>
      <protection/>
    </xf>
    <xf numFmtId="3" fontId="57" fillId="0" borderId="52" xfId="33" applyNumberFormat="1" applyFont="1" applyFill="1" applyBorder="1">
      <alignment/>
      <protection/>
    </xf>
    <xf numFmtId="3" fontId="57" fillId="0" borderId="53" xfId="33" applyNumberFormat="1" applyFont="1" applyFill="1" applyBorder="1">
      <alignment/>
      <protection/>
    </xf>
    <xf numFmtId="3" fontId="57" fillId="0" borderId="173" xfId="33" applyNumberFormat="1" applyFont="1" applyFill="1" applyBorder="1">
      <alignment/>
      <protection/>
    </xf>
    <xf numFmtId="0" fontId="69" fillId="0" borderId="0" xfId="33" applyFont="1" applyFill="1" applyAlignment="1">
      <alignment/>
      <protection/>
    </xf>
    <xf numFmtId="14" fontId="69" fillId="0" borderId="0" xfId="33" applyNumberFormat="1" applyFont="1" applyFill="1">
      <alignment/>
      <protection/>
    </xf>
    <xf numFmtId="0" fontId="69" fillId="0" borderId="0" xfId="34" applyFont="1" applyFill="1">
      <alignment/>
      <protection/>
    </xf>
    <xf numFmtId="0" fontId="57" fillId="0" borderId="0" xfId="34" applyFont="1" applyFill="1" applyAlignment="1">
      <alignment horizontal="right"/>
      <protection/>
    </xf>
    <xf numFmtId="0" fontId="55" fillId="0" borderId="0" xfId="34" applyFont="1" applyAlignment="1">
      <alignment horizontal="left"/>
      <protection/>
    </xf>
    <xf numFmtId="0" fontId="57" fillId="0" borderId="0" xfId="34" applyFont="1" applyFill="1" applyAlignment="1">
      <alignment horizontal="right" wrapText="1"/>
      <protection/>
    </xf>
    <xf numFmtId="0" fontId="69" fillId="0" borderId="0" xfId="34" applyFont="1" applyFill="1" applyAlignment="1">
      <alignment horizontal="right"/>
      <protection/>
    </xf>
    <xf numFmtId="0" fontId="70" fillId="0" borderId="0" xfId="34" applyFont="1" applyFill="1" applyAlignment="1">
      <alignment horizontal="center" vertical="center" wrapText="1"/>
      <protection/>
    </xf>
    <xf numFmtId="0" fontId="5" fillId="0" borderId="0" xfId="34" applyFont="1" applyFill="1" applyAlignment="1">
      <alignment horizontal="center" vertical="center" wrapText="1"/>
      <protection/>
    </xf>
    <xf numFmtId="0" fontId="69" fillId="0" borderId="0" xfId="34" applyFont="1" applyFill="1" applyAlignment="1">
      <alignment horizontal="center" vertical="center" wrapText="1"/>
      <protection/>
    </xf>
    <xf numFmtId="0" fontId="1" fillId="0" borderId="0" xfId="34" applyFill="1" applyAlignment="1">
      <alignment horizontal="center" vertical="center" wrapText="1"/>
      <protection/>
    </xf>
    <xf numFmtId="0" fontId="69" fillId="0" borderId="0" xfId="34" applyFont="1" applyFill="1" applyAlignment="1">
      <alignment horizontal="right"/>
      <protection/>
    </xf>
    <xf numFmtId="0" fontId="57" fillId="0" borderId="132" xfId="34" applyFont="1" applyFill="1" applyBorder="1" applyAlignment="1">
      <alignment horizontal="center" vertical="center" wrapText="1"/>
      <protection/>
    </xf>
    <xf numFmtId="0" fontId="57" fillId="0" borderId="59" xfId="34" applyFont="1" applyFill="1" applyBorder="1" applyAlignment="1">
      <alignment horizontal="center" vertical="center" wrapText="1"/>
      <protection/>
    </xf>
    <xf numFmtId="0" fontId="1" fillId="0" borderId="40" xfId="34" applyFill="1" applyBorder="1" applyAlignment="1">
      <alignment horizontal="center" vertical="center" wrapText="1"/>
      <protection/>
    </xf>
    <xf numFmtId="0" fontId="1" fillId="0" borderId="7" xfId="34" applyFill="1" applyBorder="1" applyAlignment="1">
      <alignment horizontal="center" vertical="center" wrapText="1"/>
      <protection/>
    </xf>
    <xf numFmtId="0" fontId="57" fillId="0" borderId="154" xfId="34" applyFont="1" applyFill="1" applyBorder="1" applyAlignment="1">
      <alignment horizontal="center" vertical="center" wrapText="1"/>
      <protection/>
    </xf>
    <xf numFmtId="0" fontId="57" fillId="0" borderId="40" xfId="34" applyFont="1" applyFill="1" applyBorder="1" applyAlignment="1">
      <alignment horizontal="center" vertical="center" wrapText="1"/>
      <protection/>
    </xf>
    <xf numFmtId="0" fontId="57" fillId="0" borderId="85" xfId="34" applyFont="1" applyFill="1" applyBorder="1" applyAlignment="1">
      <alignment horizontal="center" vertical="center" wrapText="1"/>
      <protection/>
    </xf>
    <xf numFmtId="0" fontId="57" fillId="0" borderId="44" xfId="34" applyFont="1" applyFill="1" applyBorder="1" applyAlignment="1">
      <alignment horizontal="center" vertical="center" wrapText="1"/>
      <protection/>
    </xf>
    <xf numFmtId="0" fontId="1" fillId="0" borderId="45" xfId="34" applyFill="1" applyBorder="1" applyAlignment="1">
      <alignment horizontal="center" vertical="center" wrapText="1"/>
      <protection/>
    </xf>
    <xf numFmtId="0" fontId="1" fillId="0" borderId="135" xfId="34" applyFill="1" applyBorder="1" applyAlignment="1">
      <alignment horizontal="center" vertical="center" wrapText="1"/>
      <protection/>
    </xf>
    <xf numFmtId="0" fontId="57" fillId="0" borderId="147" xfId="34" applyFont="1" applyFill="1" applyBorder="1" applyAlignment="1">
      <alignment horizontal="center" vertical="center" wrapText="1"/>
      <protection/>
    </xf>
    <xf numFmtId="0" fontId="57" fillId="0" borderId="45" xfId="34" applyFont="1" applyFill="1" applyBorder="1" applyAlignment="1">
      <alignment horizontal="center" vertical="center" wrapText="1"/>
      <protection/>
    </xf>
    <xf numFmtId="0" fontId="57" fillId="0" borderId="46" xfId="34" applyFont="1" applyFill="1" applyBorder="1" applyAlignment="1">
      <alignment horizontal="center" vertical="center" wrapText="1"/>
      <protection/>
    </xf>
    <xf numFmtId="0" fontId="1" fillId="0" borderId="133" xfId="34" applyFill="1" applyBorder="1" applyAlignment="1">
      <alignment horizontal="center" vertical="center" wrapText="1"/>
      <protection/>
    </xf>
    <xf numFmtId="0" fontId="1" fillId="0" borderId="13" xfId="34" applyFill="1" applyBorder="1" applyAlignment="1">
      <alignment horizontal="center" vertical="center" wrapText="1"/>
      <protection/>
    </xf>
    <xf numFmtId="0" fontId="1" fillId="0" borderId="155" xfId="34" applyFill="1" applyBorder="1" applyAlignment="1">
      <alignment horizontal="center" vertical="center" wrapText="1"/>
      <protection/>
    </xf>
    <xf numFmtId="0" fontId="1" fillId="0" borderId="15" xfId="34" applyFill="1" applyBorder="1" applyAlignment="1">
      <alignment horizontal="center" vertical="center" wrapText="1"/>
      <protection/>
    </xf>
    <xf numFmtId="0" fontId="57" fillId="0" borderId="8" xfId="34" applyFont="1" applyFill="1" applyBorder="1" applyAlignment="1">
      <alignment horizontal="center" vertical="center" wrapText="1"/>
      <protection/>
    </xf>
    <xf numFmtId="0" fontId="57" fillId="0" borderId="10" xfId="34" applyFont="1" applyFill="1" applyBorder="1" applyAlignment="1">
      <alignment horizontal="center" vertical="center" wrapText="1"/>
      <protection/>
    </xf>
    <xf numFmtId="0" fontId="57" fillId="0" borderId="140" xfId="34" applyFont="1" applyFill="1" applyBorder="1" applyAlignment="1">
      <alignment horizontal="center" vertical="center" wrapText="1"/>
      <protection/>
    </xf>
    <xf numFmtId="0" fontId="57" fillId="0" borderId="127" xfId="34" applyFont="1" applyFill="1" applyBorder="1" applyAlignment="1">
      <alignment horizontal="center" vertical="center" wrapText="1"/>
      <protection/>
    </xf>
    <xf numFmtId="0" fontId="57" fillId="0" borderId="88" xfId="34" applyFont="1" applyFill="1" applyBorder="1" applyAlignment="1">
      <alignment horizontal="center" vertical="center" wrapText="1"/>
      <protection/>
    </xf>
    <xf numFmtId="0" fontId="57" fillId="0" borderId="148" xfId="34" applyFont="1" applyFill="1" applyBorder="1" applyAlignment="1">
      <alignment horizontal="center" vertical="center" wrapText="1"/>
      <protection/>
    </xf>
    <xf numFmtId="0" fontId="57" fillId="0" borderId="156" xfId="34" applyFont="1" applyFill="1" applyBorder="1" applyAlignment="1">
      <alignment horizontal="center" vertical="center" wrapText="1"/>
      <protection/>
    </xf>
    <xf numFmtId="0" fontId="57" fillId="0" borderId="9" xfId="34" applyFont="1" applyFill="1" applyBorder="1" applyAlignment="1">
      <alignment horizontal="center" vertical="center" wrapText="1"/>
      <protection/>
    </xf>
    <xf numFmtId="0" fontId="57" fillId="0" borderId="70" xfId="34" applyFont="1" applyFill="1" applyBorder="1" applyAlignment="1">
      <alignment horizontal="center" vertical="center" wrapText="1"/>
      <protection/>
    </xf>
    <xf numFmtId="0" fontId="57" fillId="0" borderId="90" xfId="34" applyFont="1" applyFill="1" applyBorder="1" applyAlignment="1">
      <alignment horizontal="center" vertical="center" wrapText="1"/>
      <protection/>
    </xf>
    <xf numFmtId="0" fontId="69" fillId="0" borderId="129" xfId="34" applyFont="1" applyFill="1" applyBorder="1" applyAlignment="1">
      <alignment horizontal="center" vertical="center"/>
      <protection/>
    </xf>
    <xf numFmtId="0" fontId="69" fillId="0" borderId="130" xfId="34" applyFont="1" applyFill="1" applyBorder="1" applyAlignment="1">
      <alignment horizontal="center" vertical="center"/>
      <protection/>
    </xf>
    <xf numFmtId="0" fontId="69" fillId="0" borderId="38" xfId="34" applyFont="1" applyFill="1" applyBorder="1" applyAlignment="1">
      <alignment horizontal="center" vertical="center"/>
      <protection/>
    </xf>
    <xf numFmtId="0" fontId="69" fillId="0" borderId="131" xfId="34" applyFont="1" applyFill="1" applyBorder="1" applyAlignment="1">
      <alignment horizontal="center" vertical="center"/>
      <protection/>
    </xf>
    <xf numFmtId="0" fontId="69" fillId="0" borderId="151" xfId="34" applyFont="1" applyFill="1" applyBorder="1" applyAlignment="1">
      <alignment horizontal="center" vertical="center"/>
      <protection/>
    </xf>
    <xf numFmtId="0" fontId="69" fillId="0" borderId="157" xfId="34" applyFont="1" applyFill="1" applyBorder="1" applyAlignment="1">
      <alignment horizontal="center" vertical="center"/>
      <protection/>
    </xf>
    <xf numFmtId="0" fontId="69" fillId="0" borderId="139" xfId="34" applyFont="1" applyFill="1" applyBorder="1" applyAlignment="1">
      <alignment horizontal="center" vertical="center"/>
      <protection/>
    </xf>
    <xf numFmtId="0" fontId="69" fillId="0" borderId="0" xfId="34" applyFont="1" applyFill="1" applyAlignment="1">
      <alignment horizontal="center"/>
      <protection/>
    </xf>
    <xf numFmtId="49" fontId="57" fillId="0" borderId="158" xfId="34" applyNumberFormat="1" applyFont="1" applyFill="1" applyBorder="1" applyAlignment="1">
      <alignment/>
      <protection/>
    </xf>
    <xf numFmtId="3" fontId="0" fillId="0" borderId="159" xfId="34" applyNumberFormat="1" applyFont="1" applyFill="1" applyBorder="1" applyAlignment="1">
      <alignment/>
      <protection/>
    </xf>
    <xf numFmtId="3" fontId="0" fillId="0" borderId="160" xfId="34" applyNumberFormat="1" applyFont="1" applyFill="1" applyBorder="1" applyAlignment="1">
      <alignment/>
      <protection/>
    </xf>
    <xf numFmtId="3" fontId="0" fillId="0" borderId="163" xfId="34" applyNumberFormat="1" applyFont="1" applyFill="1" applyBorder="1" applyAlignment="1">
      <alignment/>
      <protection/>
    </xf>
    <xf numFmtId="3" fontId="0" fillId="0" borderId="161" xfId="34" applyNumberFormat="1" applyFont="1" applyFill="1" applyBorder="1" applyAlignment="1">
      <alignment/>
      <protection/>
    </xf>
    <xf numFmtId="3" fontId="0" fillId="0" borderId="162" xfId="34" applyNumberFormat="1" applyFont="1" applyFill="1" applyBorder="1" applyAlignment="1">
      <alignment/>
      <protection/>
    </xf>
    <xf numFmtId="4" fontId="0" fillId="0" borderId="164" xfId="34" applyNumberFormat="1" applyFont="1" applyFill="1" applyBorder="1" applyAlignment="1">
      <alignment horizontal="right"/>
      <protection/>
    </xf>
    <xf numFmtId="4" fontId="0" fillId="0" borderId="160" xfId="34" applyNumberFormat="1" applyFont="1" applyFill="1" applyBorder="1" applyAlignment="1">
      <alignment horizontal="right"/>
      <protection/>
    </xf>
    <xf numFmtId="4" fontId="0" fillId="0" borderId="163" xfId="34" applyNumberFormat="1" applyFont="1" applyFill="1" applyBorder="1" applyAlignment="1">
      <alignment horizontal="right"/>
      <protection/>
    </xf>
    <xf numFmtId="49" fontId="57" fillId="0" borderId="167" xfId="34" applyNumberFormat="1" applyFont="1" applyFill="1" applyBorder="1" applyAlignment="1">
      <alignment/>
      <protection/>
    </xf>
    <xf numFmtId="3" fontId="0" fillId="0" borderId="32" xfId="34" applyNumberFormat="1" applyFont="1" applyFill="1" applyBorder="1" applyAlignment="1">
      <alignment/>
      <protection/>
    </xf>
    <xf numFmtId="3" fontId="0" fillId="0" borderId="33" xfId="34" applyNumberFormat="1" applyFont="1" applyFill="1" applyBorder="1" applyAlignment="1">
      <alignment/>
      <protection/>
    </xf>
    <xf numFmtId="3" fontId="0" fillId="0" borderId="34" xfId="34" applyNumberFormat="1" applyFont="1" applyFill="1" applyBorder="1" applyAlignment="1">
      <alignment/>
      <protection/>
    </xf>
    <xf numFmtId="3" fontId="0" fillId="0" borderId="47" xfId="34" applyNumberFormat="1" applyFont="1" applyFill="1" applyBorder="1" applyAlignment="1">
      <alignment/>
      <protection/>
    </xf>
    <xf numFmtId="3" fontId="0" fillId="0" borderId="168" xfId="34" applyNumberFormat="1" applyFont="1" applyFill="1" applyBorder="1" applyAlignment="1">
      <alignment/>
      <protection/>
    </xf>
    <xf numFmtId="4" fontId="0" fillId="0" borderId="36" xfId="34" applyNumberFormat="1" applyFont="1" applyFill="1" applyBorder="1" applyAlignment="1">
      <alignment horizontal="right"/>
      <protection/>
    </xf>
    <xf numFmtId="4" fontId="0" fillId="0" borderId="33" xfId="34" applyNumberFormat="1" applyFont="1" applyFill="1" applyBorder="1" applyAlignment="1">
      <alignment horizontal="right"/>
      <protection/>
    </xf>
    <xf numFmtId="4" fontId="0" fillId="0" borderId="34" xfId="34" applyNumberFormat="1" applyFont="1" applyFill="1" applyBorder="1" applyAlignment="1">
      <alignment horizontal="right"/>
      <protection/>
    </xf>
    <xf numFmtId="49" fontId="57" fillId="0" borderId="169" xfId="34" applyNumberFormat="1" applyFont="1" applyFill="1" applyBorder="1" applyAlignment="1">
      <alignment horizontal="left" indent="1"/>
      <protection/>
    </xf>
    <xf numFmtId="3" fontId="0" fillId="0" borderId="56" xfId="34" applyNumberFormat="1" applyFont="1" applyFill="1" applyBorder="1" applyAlignment="1">
      <alignment/>
      <protection/>
    </xf>
    <xf numFmtId="3" fontId="0" fillId="0" borderId="67" xfId="34" applyNumberFormat="1" applyFont="1" applyFill="1" applyBorder="1" applyAlignment="1">
      <alignment/>
      <protection/>
    </xf>
    <xf numFmtId="3" fontId="0" fillId="0" borderId="68" xfId="34" applyNumberFormat="1" applyFont="1" applyFill="1" applyBorder="1" applyAlignment="1">
      <alignment/>
      <protection/>
    </xf>
    <xf numFmtId="3" fontId="0" fillId="0" borderId="170" xfId="34" applyNumberFormat="1" applyFont="1" applyFill="1" applyBorder="1" applyAlignment="1">
      <alignment/>
      <protection/>
    </xf>
    <xf numFmtId="3" fontId="0" fillId="0" borderId="171" xfId="34" applyNumberFormat="1" applyFont="1" applyFill="1" applyBorder="1" applyAlignment="1">
      <alignment/>
      <protection/>
    </xf>
    <xf numFmtId="4" fontId="0" fillId="0" borderId="57" xfId="34" applyNumberFormat="1" applyFont="1" applyFill="1" applyBorder="1" applyAlignment="1">
      <alignment horizontal="right"/>
      <protection/>
    </xf>
    <xf numFmtId="4" fontId="0" fillId="0" borderId="67" xfId="34" applyNumberFormat="1" applyFont="1" applyFill="1" applyBorder="1" applyAlignment="1">
      <alignment horizontal="right"/>
      <protection/>
    </xf>
    <xf numFmtId="4" fontId="0" fillId="0" borderId="68" xfId="34" applyNumberFormat="1" applyFont="1" applyFill="1" applyBorder="1" applyAlignment="1">
      <alignment horizontal="right"/>
      <protection/>
    </xf>
    <xf numFmtId="49" fontId="71" fillId="0" borderId="90" xfId="34" applyNumberFormat="1" applyFont="1" applyFill="1" applyBorder="1" applyAlignment="1">
      <alignment horizontal="left" indent="1"/>
      <protection/>
    </xf>
    <xf numFmtId="3" fontId="50" fillId="0" borderId="129" xfId="34" applyNumberFormat="1" applyFont="1" applyFill="1" applyBorder="1" applyAlignment="1">
      <alignment/>
      <protection/>
    </xf>
    <xf numFmtId="3" fontId="50" fillId="0" borderId="130" xfId="34" applyNumberFormat="1" applyFont="1" applyFill="1" applyBorder="1" applyAlignment="1">
      <alignment/>
      <protection/>
    </xf>
    <xf numFmtId="3" fontId="50" fillId="0" borderId="17" xfId="34" applyNumberFormat="1" applyFont="1" applyFill="1" applyBorder="1" applyAlignment="1">
      <alignment/>
      <protection/>
    </xf>
    <xf numFmtId="3" fontId="50" fillId="0" borderId="19" xfId="34" applyNumberFormat="1" applyFont="1" applyFill="1" applyBorder="1" applyAlignment="1">
      <alignment/>
      <protection/>
    </xf>
    <xf numFmtId="4" fontId="50" fillId="0" borderId="17" xfId="34" applyNumberFormat="1" applyFont="1" applyFill="1" applyBorder="1" applyAlignment="1">
      <alignment horizontal="right"/>
      <protection/>
    </xf>
    <xf numFmtId="4" fontId="50" fillId="0" borderId="18" xfId="34" applyNumberFormat="1" applyFont="1" applyFill="1" applyBorder="1" applyAlignment="1">
      <alignment horizontal="right"/>
      <protection/>
    </xf>
    <xf numFmtId="4" fontId="50" fillId="0" borderId="74" xfId="34" applyNumberFormat="1" applyFont="1" applyFill="1" applyBorder="1" applyAlignment="1">
      <alignment horizontal="right"/>
      <protection/>
    </xf>
    <xf numFmtId="0" fontId="69" fillId="0" borderId="0" xfId="34" applyFont="1" applyFill="1" applyAlignment="1">
      <alignment horizontal="left" wrapText="1" indent="1"/>
      <protection/>
    </xf>
    <xf numFmtId="0" fontId="69" fillId="0" borderId="0" xfId="34" applyFont="1" applyFill="1" applyAlignment="1">
      <alignment horizontal="left" wrapText="1" indent="1"/>
      <protection/>
    </xf>
    <xf numFmtId="0" fontId="70" fillId="0" borderId="0" xfId="34" applyFont="1" applyFill="1" applyBorder="1" applyAlignment="1">
      <alignment horizontal="center"/>
      <protection/>
    </xf>
    <xf numFmtId="0" fontId="70" fillId="0" borderId="0" xfId="34" applyFont="1" applyFill="1" applyBorder="1" applyAlignment="1">
      <alignment horizontal="center" wrapText="1"/>
      <protection/>
    </xf>
    <xf numFmtId="0" fontId="69" fillId="0" borderId="0" xfId="34" applyFont="1" applyFill="1" applyBorder="1">
      <alignment/>
      <protection/>
    </xf>
    <xf numFmtId="0" fontId="57" fillId="0" borderId="0" xfId="34" applyFont="1" applyFill="1" applyBorder="1">
      <alignment/>
      <protection/>
    </xf>
    <xf numFmtId="0" fontId="57" fillId="0" borderId="0" xfId="34" applyFont="1" applyFill="1" applyBorder="1" applyAlignment="1">
      <alignment horizontal="center"/>
      <protection/>
    </xf>
    <xf numFmtId="3" fontId="57" fillId="0" borderId="0" xfId="34" applyNumberFormat="1" applyFont="1" applyFill="1" applyBorder="1">
      <alignment/>
      <protection/>
    </xf>
    <xf numFmtId="0" fontId="69" fillId="0" borderId="0" xfId="34" applyFont="1" applyFill="1" applyBorder="1" applyAlignment="1">
      <alignment horizontal="right"/>
      <protection/>
    </xf>
    <xf numFmtId="3" fontId="57" fillId="0" borderId="6" xfId="34" applyNumberFormat="1" applyFont="1" applyFill="1" applyBorder="1" applyAlignment="1">
      <alignment horizontal="center" vertical="center"/>
      <protection/>
    </xf>
    <xf numFmtId="0" fontId="1" fillId="0" borderId="6" xfId="34" applyBorder="1" applyAlignment="1">
      <alignment horizontal="center" vertical="center"/>
      <protection/>
    </xf>
    <xf numFmtId="0" fontId="1" fillId="0" borderId="61" xfId="34" applyBorder="1" applyAlignment="1">
      <alignment horizontal="center" vertical="center"/>
      <protection/>
    </xf>
    <xf numFmtId="3" fontId="57" fillId="0" borderId="45" xfId="34" applyNumberFormat="1" applyFont="1" applyFill="1" applyBorder="1" applyAlignment="1">
      <alignment horizontal="center" vertical="center" wrapText="1"/>
      <protection/>
    </xf>
    <xf numFmtId="3" fontId="57" fillId="0" borderId="135" xfId="34" applyNumberFormat="1" applyFont="1" applyFill="1" applyBorder="1" applyAlignment="1">
      <alignment horizontal="center" vertical="center" wrapText="1"/>
      <protection/>
    </xf>
    <xf numFmtId="3" fontId="57" fillId="0" borderId="147" xfId="34" applyNumberFormat="1" applyFont="1" applyFill="1" applyBorder="1" applyAlignment="1">
      <alignment horizontal="center" vertical="center" wrapText="1"/>
      <protection/>
    </xf>
    <xf numFmtId="0" fontId="1" fillId="0" borderId="45" xfId="34" applyBorder="1" applyAlignment="1">
      <alignment horizontal="center" vertical="center" wrapText="1"/>
      <protection/>
    </xf>
    <xf numFmtId="0" fontId="1" fillId="0" borderId="135" xfId="34" applyBorder="1" applyAlignment="1">
      <alignment horizontal="center" vertical="center" wrapText="1"/>
      <protection/>
    </xf>
    <xf numFmtId="0" fontId="69" fillId="0" borderId="147" xfId="34" applyFont="1" applyFill="1" applyBorder="1" applyAlignment="1">
      <alignment horizontal="center" vertical="center" wrapText="1"/>
      <protection/>
    </xf>
    <xf numFmtId="0" fontId="69" fillId="0" borderId="45" xfId="34" applyFont="1" applyFill="1" applyBorder="1" applyAlignment="1">
      <alignment horizontal="center" vertical="center" wrapText="1"/>
      <protection/>
    </xf>
    <xf numFmtId="0" fontId="69" fillId="0" borderId="46" xfId="34" applyFont="1" applyFill="1" applyBorder="1" applyAlignment="1">
      <alignment horizontal="center" vertical="center" wrapText="1"/>
      <protection/>
    </xf>
    <xf numFmtId="0" fontId="57" fillId="0" borderId="135" xfId="34" applyFont="1" applyFill="1" applyBorder="1" applyAlignment="1">
      <alignment horizontal="center" vertical="center" wrapText="1"/>
      <protection/>
    </xf>
    <xf numFmtId="0" fontId="57" fillId="0" borderId="128" xfId="34" applyFont="1" applyFill="1" applyBorder="1" applyAlignment="1">
      <alignment horizontal="center" vertical="center" wrapText="1"/>
      <protection/>
    </xf>
    <xf numFmtId="3" fontId="69" fillId="0" borderId="38" xfId="34" applyNumberFormat="1" applyFont="1" applyFill="1" applyBorder="1" applyAlignment="1">
      <alignment horizontal="center"/>
      <protection/>
    </xf>
    <xf numFmtId="3" fontId="69" fillId="0" borderId="130" xfId="34" applyNumberFormat="1" applyFont="1" applyFill="1" applyBorder="1" applyAlignment="1">
      <alignment horizontal="center"/>
      <protection/>
    </xf>
    <xf numFmtId="0" fontId="69" fillId="0" borderId="130" xfId="34" applyFont="1" applyFill="1" applyBorder="1" applyAlignment="1">
      <alignment horizontal="center"/>
      <protection/>
    </xf>
    <xf numFmtId="0" fontId="69" fillId="0" borderId="131" xfId="34" applyFont="1" applyFill="1" applyBorder="1" applyAlignment="1">
      <alignment horizontal="center"/>
      <protection/>
    </xf>
    <xf numFmtId="3" fontId="0" fillId="0" borderId="159" xfId="34" applyNumberFormat="1" applyFont="1" applyFill="1" applyBorder="1">
      <alignment/>
      <protection/>
    </xf>
    <xf numFmtId="3" fontId="0" fillId="0" borderId="160" xfId="34" applyNumberFormat="1" applyFont="1" applyFill="1" applyBorder="1">
      <alignment/>
      <protection/>
    </xf>
    <xf numFmtId="3" fontId="0" fillId="0" borderId="163" xfId="34" applyNumberFormat="1" applyFont="1" applyFill="1" applyBorder="1">
      <alignment/>
      <protection/>
    </xf>
    <xf numFmtId="3" fontId="0" fillId="0" borderId="32" xfId="34" applyNumberFormat="1" applyFont="1" applyFill="1" applyBorder="1">
      <alignment/>
      <protection/>
    </xf>
    <xf numFmtId="3" fontId="0" fillId="0" borderId="33" xfId="34" applyNumberFormat="1" applyFont="1" applyFill="1" applyBorder="1">
      <alignment/>
      <protection/>
    </xf>
    <xf numFmtId="3" fontId="0" fillId="0" borderId="34" xfId="34" applyNumberFormat="1" applyFont="1" applyFill="1" applyBorder="1">
      <alignment/>
      <protection/>
    </xf>
    <xf numFmtId="0" fontId="57" fillId="0" borderId="180" xfId="34" applyFont="1" applyFill="1" applyBorder="1">
      <alignment/>
      <protection/>
    </xf>
    <xf numFmtId="3" fontId="0" fillId="0" borderId="56" xfId="34" applyNumberFormat="1" applyFont="1" applyFill="1" applyBorder="1">
      <alignment/>
      <protection/>
    </xf>
    <xf numFmtId="3" fontId="0" fillId="0" borderId="67" xfId="34" applyNumberFormat="1" applyFont="1" applyFill="1" applyBorder="1">
      <alignment/>
      <protection/>
    </xf>
    <xf numFmtId="3" fontId="0" fillId="0" borderId="68" xfId="34" applyNumberFormat="1" applyFont="1" applyFill="1" applyBorder="1">
      <alignment/>
      <protection/>
    </xf>
    <xf numFmtId="0" fontId="71" fillId="0" borderId="62" xfId="34" applyFont="1" applyFill="1" applyBorder="1">
      <alignment/>
      <protection/>
    </xf>
    <xf numFmtId="3" fontId="50" fillId="0" borderId="16" xfId="34" applyNumberFormat="1" applyFont="1" applyFill="1" applyBorder="1">
      <alignment/>
      <protection/>
    </xf>
    <xf numFmtId="3" fontId="50" fillId="0" borderId="18" xfId="34" applyNumberFormat="1" applyFont="1" applyFill="1" applyBorder="1">
      <alignment/>
      <protection/>
    </xf>
    <xf numFmtId="3" fontId="50" fillId="0" borderId="74" xfId="34" applyNumberFormat="1" applyFont="1" applyFill="1" applyBorder="1">
      <alignment/>
      <protection/>
    </xf>
    <xf numFmtId="0" fontId="57" fillId="0" borderId="40" xfId="34" applyFont="1" applyFill="1" applyBorder="1" applyAlignment="1">
      <alignment wrapText="1"/>
      <protection/>
    </xf>
    <xf numFmtId="0" fontId="1" fillId="0" borderId="40" xfId="34" applyBorder="1" applyAlignment="1">
      <alignment wrapText="1"/>
      <protection/>
    </xf>
    <xf numFmtId="3" fontId="70" fillId="0" borderId="0" xfId="34" applyNumberFormat="1" applyFont="1" applyFill="1" applyBorder="1">
      <alignment/>
      <protection/>
    </xf>
    <xf numFmtId="3" fontId="57" fillId="0" borderId="0" xfId="34" applyNumberFormat="1" applyFont="1" applyFill="1" applyBorder="1">
      <alignment/>
      <protection/>
    </xf>
    <xf numFmtId="0" fontId="57" fillId="0" borderId="0" xfId="34" applyFont="1" applyFill="1" applyBorder="1">
      <alignment/>
      <protection/>
    </xf>
    <xf numFmtId="3" fontId="57" fillId="0" borderId="0" xfId="34" applyNumberFormat="1" applyFont="1" applyFill="1" applyBorder="1" applyAlignment="1">
      <alignment horizontal="right"/>
      <protection/>
    </xf>
    <xf numFmtId="0" fontId="0" fillId="0" borderId="0" xfId="34" applyFont="1" applyFill="1" applyBorder="1" applyAlignment="1">
      <alignment horizontal="right"/>
      <protection/>
    </xf>
    <xf numFmtId="3" fontId="57" fillId="0" borderId="134" xfId="34" applyNumberFormat="1" applyFont="1" applyFill="1" applyBorder="1" applyAlignment="1">
      <alignment horizontal="center" vertical="center" wrapText="1"/>
      <protection/>
    </xf>
    <xf numFmtId="0" fontId="1" fillId="0" borderId="6" xfId="34" applyBorder="1" applyAlignment="1">
      <alignment horizontal="center" vertical="center" wrapText="1"/>
      <protection/>
    </xf>
    <xf numFmtId="0" fontId="1" fillId="0" borderId="61" xfId="34" applyBorder="1" applyAlignment="1">
      <alignment horizontal="center" vertical="center" wrapText="1"/>
      <protection/>
    </xf>
    <xf numFmtId="0" fontId="1" fillId="0" borderId="0" xfId="34" applyBorder="1" applyAlignment="1">
      <alignment horizontal="center" vertical="center" wrapText="1"/>
      <protection/>
    </xf>
    <xf numFmtId="0" fontId="0" fillId="0" borderId="0" xfId="34" applyFont="1" applyBorder="1" applyAlignment="1">
      <alignment horizontal="right" vertical="center" wrapText="1"/>
      <protection/>
    </xf>
    <xf numFmtId="0" fontId="0" fillId="0" borderId="0" xfId="34" applyFont="1" applyBorder="1" applyAlignment="1">
      <alignment horizontal="right" vertical="center"/>
      <protection/>
    </xf>
    <xf numFmtId="0" fontId="1" fillId="0" borderId="0" xfId="34" applyBorder="1" applyAlignment="1">
      <alignment horizontal="center" vertical="center"/>
      <protection/>
    </xf>
    <xf numFmtId="3" fontId="57" fillId="0" borderId="46" xfId="34" applyNumberFormat="1" applyFont="1" applyFill="1" applyBorder="1" applyAlignment="1">
      <alignment horizontal="center" vertical="center" wrapText="1"/>
      <protection/>
    </xf>
    <xf numFmtId="3" fontId="57" fillId="0" borderId="65" xfId="34" applyNumberFormat="1" applyFont="1" applyFill="1" applyBorder="1" applyAlignment="1">
      <alignment vertical="center" wrapText="1"/>
      <protection/>
    </xf>
    <xf numFmtId="0" fontId="1" fillId="0" borderId="0" xfId="34" applyBorder="1" applyAlignment="1">
      <alignment vertical="center" wrapText="1"/>
      <protection/>
    </xf>
    <xf numFmtId="0" fontId="0" fillId="0" borderId="0" xfId="34" applyFont="1" applyFill="1" applyBorder="1" applyAlignment="1">
      <alignment horizontal="right" vertical="center" wrapText="1"/>
      <protection/>
    </xf>
    <xf numFmtId="0" fontId="69" fillId="0" borderId="0" xfId="34" applyFont="1" applyFill="1" applyBorder="1" applyAlignment="1">
      <alignment vertical="center" wrapText="1"/>
      <protection/>
    </xf>
    <xf numFmtId="0" fontId="57" fillId="0" borderId="0" xfId="34" applyFont="1" applyFill="1" applyBorder="1" applyAlignment="1">
      <alignment horizontal="center" vertical="center" wrapText="1"/>
      <protection/>
    </xf>
    <xf numFmtId="3" fontId="69" fillId="0" borderId="131" xfId="34" applyNumberFormat="1" applyFont="1" applyFill="1" applyBorder="1" applyAlignment="1">
      <alignment horizontal="center"/>
      <protection/>
    </xf>
    <xf numFmtId="3" fontId="69" fillId="0" borderId="0" xfId="34" applyNumberFormat="1" applyFont="1" applyFill="1" applyBorder="1" applyAlignment="1">
      <alignment horizontal="center"/>
      <protection/>
    </xf>
    <xf numFmtId="0" fontId="69" fillId="0" borderId="0" xfId="34" applyFont="1" applyFill="1" applyBorder="1" applyAlignment="1">
      <alignment horizontal="center"/>
      <protection/>
    </xf>
    <xf numFmtId="0" fontId="57" fillId="0" borderId="181" xfId="34" applyFont="1" applyFill="1" applyBorder="1">
      <alignment/>
      <protection/>
    </xf>
    <xf numFmtId="0" fontId="0" fillId="0" borderId="0" xfId="34" applyFont="1" applyFill="1" applyBorder="1">
      <alignment/>
      <protection/>
    </xf>
    <xf numFmtId="2" fontId="0" fillId="0" borderId="0" xfId="34" applyNumberFormat="1" applyFont="1" applyFill="1" applyBorder="1">
      <alignment/>
      <protection/>
    </xf>
    <xf numFmtId="0" fontId="57" fillId="0" borderId="177" xfId="34" applyFont="1" applyFill="1" applyBorder="1" applyAlignment="1">
      <alignment horizontal="left"/>
      <protection/>
    </xf>
    <xf numFmtId="3" fontId="84" fillId="0" borderId="0" xfId="34" applyNumberFormat="1" applyFont="1" applyFill="1" applyBorder="1">
      <alignment/>
      <protection/>
    </xf>
    <xf numFmtId="3" fontId="0" fillId="0" borderId="0" xfId="34" applyNumberFormat="1" applyFont="1" applyFill="1" applyBorder="1">
      <alignment/>
      <protection/>
    </xf>
    <xf numFmtId="2" fontId="69" fillId="0" borderId="0" xfId="34" applyNumberFormat="1" applyFont="1" applyFill="1" applyBorder="1">
      <alignment/>
      <protection/>
    </xf>
    <xf numFmtId="3" fontId="50" fillId="0" borderId="69" xfId="34" applyNumberFormat="1" applyFont="1" applyFill="1" applyBorder="1">
      <alignment/>
      <protection/>
    </xf>
    <xf numFmtId="3" fontId="69" fillId="0" borderId="0" xfId="34" applyNumberFormat="1" applyFont="1" applyFill="1" applyBorder="1">
      <alignment/>
      <protection/>
    </xf>
    <xf numFmtId="0" fontId="69" fillId="0" borderId="0" xfId="34" applyFont="1" applyFill="1" applyAlignment="1">
      <alignment wrapText="1"/>
      <protection/>
    </xf>
    <xf numFmtId="0" fontId="1" fillId="0" borderId="0" xfId="34" applyFont="1" applyAlignment="1">
      <alignment wrapText="1"/>
      <protection/>
    </xf>
    <xf numFmtId="0" fontId="71" fillId="0" borderId="0" xfId="34" applyFont="1" applyFill="1">
      <alignment/>
      <protection/>
    </xf>
    <xf numFmtId="4" fontId="69" fillId="0" borderId="0" xfId="34" applyNumberFormat="1" applyFont="1" applyFill="1">
      <alignment/>
      <protection/>
    </xf>
    <xf numFmtId="0" fontId="57" fillId="0" borderId="0" xfId="34" applyFont="1" applyFill="1">
      <alignment/>
      <protection/>
    </xf>
    <xf numFmtId="0" fontId="57" fillId="0" borderId="0" xfId="34" applyFont="1" applyFill="1" applyAlignment="1">
      <alignment/>
      <protection/>
    </xf>
    <xf numFmtId="14" fontId="57" fillId="0" borderId="0" xfId="34" applyNumberFormat="1" applyFont="1" applyFill="1">
      <alignment/>
      <protection/>
    </xf>
    <xf numFmtId="0" fontId="57" fillId="0" borderId="0" xfId="34" applyFont="1" applyFill="1">
      <alignment/>
      <protection/>
    </xf>
    <xf numFmtId="0" fontId="69" fillId="0" borderId="0" xfId="22" applyFont="1" applyFill="1">
      <alignment/>
      <protection/>
    </xf>
    <xf numFmtId="0" fontId="57" fillId="0" borderId="0" xfId="22" applyFont="1" applyFill="1" applyAlignment="1">
      <alignment horizontal="right"/>
      <protection/>
    </xf>
    <xf numFmtId="0" fontId="76" fillId="0" borderId="0" xfId="22" applyFont="1" applyAlignment="1">
      <alignment horizontal="left"/>
      <protection/>
    </xf>
    <xf numFmtId="0" fontId="57" fillId="0" borderId="0" xfId="22" applyFont="1" applyFill="1">
      <alignment/>
      <protection/>
    </xf>
    <xf numFmtId="0" fontId="70" fillId="0" borderId="59" xfId="22" applyFont="1" applyFill="1" applyBorder="1" applyAlignment="1">
      <alignment horizontal="center" vertical="center" wrapText="1"/>
      <protection/>
    </xf>
    <xf numFmtId="0" fontId="5" fillId="0" borderId="40" xfId="22" applyFont="1" applyFill="1" applyBorder="1" applyAlignment="1">
      <alignment horizontal="center" vertical="center" wrapText="1"/>
      <protection/>
    </xf>
    <xf numFmtId="0" fontId="1" fillId="0" borderId="7" xfId="22" applyBorder="1" applyAlignment="1">
      <alignment horizontal="center" vertical="center"/>
      <protection/>
    </xf>
    <xf numFmtId="0" fontId="69" fillId="0" borderId="62" xfId="22" applyFont="1" applyFill="1" applyBorder="1" applyAlignment="1">
      <alignment horizontal="center" vertical="center" wrapText="1"/>
      <protection/>
    </xf>
    <xf numFmtId="0" fontId="69" fillId="0" borderId="1" xfId="22" applyFont="1" applyFill="1" applyBorder="1" applyAlignment="1">
      <alignment horizontal="center" vertical="center" wrapText="1"/>
      <protection/>
    </xf>
    <xf numFmtId="0" fontId="1" fillId="0" borderId="1" xfId="22" applyFill="1" applyBorder="1" applyAlignment="1">
      <alignment horizontal="center" vertical="center" wrapText="1"/>
      <protection/>
    </xf>
    <xf numFmtId="0" fontId="57" fillId="0" borderId="19" xfId="22" applyFont="1" applyFill="1" applyBorder="1" applyAlignment="1">
      <alignment horizontal="right" indent="1"/>
      <protection/>
    </xf>
    <xf numFmtId="0" fontId="57" fillId="0" borderId="132" xfId="22" applyFont="1" applyFill="1" applyBorder="1" applyAlignment="1">
      <alignment horizontal="center" vertical="center" wrapText="1"/>
      <protection/>
    </xf>
    <xf numFmtId="0" fontId="57" fillId="0" borderId="59" xfId="22" applyFont="1" applyFill="1" applyBorder="1" applyAlignment="1">
      <alignment horizontal="center" vertical="center" wrapText="1"/>
      <protection/>
    </xf>
    <xf numFmtId="0" fontId="1" fillId="0" borderId="40" xfId="22" applyFill="1" applyBorder="1" applyAlignment="1">
      <alignment horizontal="center" vertical="center" wrapText="1"/>
      <protection/>
    </xf>
    <xf numFmtId="0" fontId="57" fillId="0" borderId="86" xfId="22" applyFont="1" applyFill="1" applyBorder="1" applyAlignment="1">
      <alignment horizontal="center" vertical="center" wrapText="1"/>
      <protection/>
    </xf>
    <xf numFmtId="0" fontId="57" fillId="0" borderId="43" xfId="22" applyFont="1" applyFill="1" applyBorder="1" applyAlignment="1">
      <alignment horizontal="center" vertical="center" wrapText="1"/>
      <protection/>
    </xf>
    <xf numFmtId="0" fontId="1" fillId="0" borderId="60" xfId="22" applyBorder="1" applyAlignment="1">
      <alignment horizontal="center" vertical="center" wrapText="1"/>
      <protection/>
    </xf>
    <xf numFmtId="0" fontId="57" fillId="0" borderId="84" xfId="22" applyFont="1" applyFill="1" applyBorder="1" applyAlignment="1">
      <alignment horizontal="center" vertical="center" wrapText="1"/>
      <protection/>
    </xf>
    <xf numFmtId="0" fontId="57" fillId="0" borderId="85" xfId="22" applyFont="1" applyFill="1" applyBorder="1" applyAlignment="1">
      <alignment horizontal="center" vertical="center" wrapText="1"/>
      <protection/>
    </xf>
    <xf numFmtId="0" fontId="57" fillId="0" borderId="44" xfId="22" applyFont="1" applyFill="1" applyBorder="1" applyAlignment="1">
      <alignment horizontal="center" vertical="center" wrapText="1"/>
      <protection/>
    </xf>
    <xf numFmtId="0" fontId="57" fillId="0" borderId="147" xfId="22" applyFont="1" applyFill="1" applyBorder="1" applyAlignment="1">
      <alignment horizontal="center" vertical="center" wrapText="1"/>
      <protection/>
    </xf>
    <xf numFmtId="0" fontId="1" fillId="0" borderId="153" xfId="22" applyBorder="1">
      <alignment/>
      <protection/>
    </xf>
    <xf numFmtId="0" fontId="76" fillId="0" borderId="127" xfId="22" applyFont="1" applyBorder="1" applyAlignment="1">
      <alignment horizontal="center" vertical="center" wrapText="1"/>
      <protection/>
    </xf>
    <xf numFmtId="0" fontId="76" fillId="0" borderId="12" xfId="22" applyFont="1" applyFill="1" applyBorder="1" applyAlignment="1">
      <alignment horizontal="center" vertical="center" wrapText="1"/>
      <protection/>
    </xf>
    <xf numFmtId="0" fontId="1" fillId="0" borderId="70" xfId="22" applyFill="1" applyBorder="1" applyAlignment="1">
      <alignment horizontal="center" vertical="center" wrapText="1"/>
      <protection/>
    </xf>
    <xf numFmtId="0" fontId="57" fillId="0" borderId="90" xfId="22" applyFont="1" applyFill="1" applyBorder="1" applyAlignment="1">
      <alignment horizontal="center" vertical="center" wrapText="1"/>
      <protection/>
    </xf>
    <xf numFmtId="0" fontId="69" fillId="0" borderId="129" xfId="22" applyFont="1" applyFill="1" applyBorder="1" applyAlignment="1">
      <alignment horizontal="center" vertical="center"/>
      <protection/>
    </xf>
    <xf numFmtId="0" fontId="69" fillId="0" borderId="151" xfId="22" applyFont="1" applyFill="1" applyBorder="1" applyAlignment="1">
      <alignment horizontal="center" vertical="center"/>
      <protection/>
    </xf>
    <xf numFmtId="0" fontId="69" fillId="0" borderId="130" xfId="22" applyFont="1" applyFill="1" applyBorder="1" applyAlignment="1">
      <alignment horizontal="center" vertical="center"/>
      <protection/>
    </xf>
    <xf numFmtId="0" fontId="69" fillId="0" borderId="131" xfId="22" applyFont="1" applyFill="1" applyBorder="1" applyAlignment="1">
      <alignment horizontal="center"/>
      <protection/>
    </xf>
    <xf numFmtId="0" fontId="76" fillId="0" borderId="31" xfId="22" applyFont="1" applyBorder="1" applyAlignment="1">
      <alignment horizontal="center" vertical="center"/>
      <protection/>
    </xf>
    <xf numFmtId="0" fontId="76" fillId="0" borderId="27" xfId="22" applyFont="1" applyBorder="1" applyAlignment="1">
      <alignment horizontal="center" vertical="center"/>
      <protection/>
    </xf>
    <xf numFmtId="0" fontId="1" fillId="0" borderId="28" xfId="22" applyBorder="1" applyAlignment="1">
      <alignment horizontal="center" vertical="center"/>
      <protection/>
    </xf>
    <xf numFmtId="0" fontId="76" fillId="0" borderId="0" xfId="22" applyFont="1" applyFill="1" applyAlignment="1">
      <alignment horizontal="center" vertical="center"/>
      <protection/>
    </xf>
    <xf numFmtId="0" fontId="1" fillId="0" borderId="158" xfId="22" applyBorder="1" applyAlignment="1">
      <alignment horizontal="left"/>
      <protection/>
    </xf>
    <xf numFmtId="3" fontId="57" fillId="0" borderId="20" xfId="22" applyNumberFormat="1" applyFont="1" applyFill="1" applyBorder="1" applyAlignment="1">
      <alignment horizontal="right" indent="1"/>
      <protection/>
    </xf>
    <xf numFmtId="3" fontId="57" fillId="0" borderId="48" xfId="22" applyNumberFormat="1" applyFont="1" applyFill="1" applyBorder="1" applyAlignment="1">
      <alignment horizontal="right" indent="1"/>
      <protection/>
    </xf>
    <xf numFmtId="3" fontId="57" fillId="0" borderId="161" xfId="22" applyNumberFormat="1" applyFont="1" applyFill="1" applyBorder="1" applyAlignment="1">
      <alignment horizontal="right" indent="1"/>
      <protection/>
    </xf>
    <xf numFmtId="3" fontId="57" fillId="0" borderId="160" xfId="22" applyNumberFormat="1" applyFont="1" applyFill="1" applyBorder="1" applyAlignment="1">
      <alignment horizontal="right" indent="1"/>
      <protection/>
    </xf>
    <xf numFmtId="171" fontId="57" fillId="0" borderId="182" xfId="22" applyNumberFormat="1" applyFont="1" applyFill="1" applyBorder="1" applyAlignment="1">
      <alignment horizontal="center"/>
      <protection/>
    </xf>
    <xf numFmtId="0" fontId="69" fillId="0" borderId="163" xfId="22" applyFont="1" applyFill="1" applyBorder="1">
      <alignment/>
      <protection/>
    </xf>
    <xf numFmtId="0" fontId="1" fillId="0" borderId="167" xfId="22" applyBorder="1" applyAlignment="1">
      <alignment horizontal="left"/>
      <protection/>
    </xf>
    <xf numFmtId="3" fontId="57" fillId="0" borderId="33" xfId="22" applyNumberFormat="1" applyFont="1" applyFill="1" applyBorder="1" applyAlignment="1">
      <alignment horizontal="right" indent="1"/>
      <protection/>
    </xf>
    <xf numFmtId="171" fontId="57" fillId="0" borderId="179" xfId="22" applyNumberFormat="1" applyFont="1" applyFill="1" applyBorder="1" applyAlignment="1">
      <alignment horizontal="center"/>
      <protection/>
    </xf>
    <xf numFmtId="0" fontId="69" fillId="0" borderId="34" xfId="22" applyFont="1" applyFill="1" applyBorder="1">
      <alignment/>
      <protection/>
    </xf>
    <xf numFmtId="3" fontId="57" fillId="0" borderId="32" xfId="22" applyNumberFormat="1" applyFont="1" applyFill="1" applyBorder="1" applyAlignment="1">
      <alignment horizontal="right" indent="1"/>
      <protection/>
    </xf>
    <xf numFmtId="3" fontId="57" fillId="0" borderId="47" xfId="22" applyNumberFormat="1" applyFont="1" applyFill="1" applyBorder="1" applyAlignment="1">
      <alignment horizontal="right" indent="1"/>
      <protection/>
    </xf>
    <xf numFmtId="0" fontId="1" fillId="0" borderId="169" xfId="22" applyBorder="1" applyAlignment="1">
      <alignment horizontal="left"/>
      <protection/>
    </xf>
    <xf numFmtId="3" fontId="57" fillId="0" borderId="56" xfId="22" applyNumberFormat="1" applyFont="1" applyFill="1" applyBorder="1" applyAlignment="1">
      <alignment horizontal="right" indent="1"/>
      <protection/>
    </xf>
    <xf numFmtId="3" fontId="57" fillId="0" borderId="170" xfId="22" applyNumberFormat="1" applyFont="1" applyFill="1" applyBorder="1" applyAlignment="1">
      <alignment horizontal="right" indent="1"/>
      <protection/>
    </xf>
    <xf numFmtId="3" fontId="57" fillId="0" borderId="54" xfId="22" applyNumberFormat="1" applyFont="1" applyFill="1" applyBorder="1" applyAlignment="1">
      <alignment horizontal="right" indent="1"/>
      <protection/>
    </xf>
    <xf numFmtId="3" fontId="57" fillId="0" borderId="53" xfId="22" applyNumberFormat="1" applyFont="1" applyFill="1" applyBorder="1" applyAlignment="1">
      <alignment horizontal="right" indent="1"/>
      <protection/>
    </xf>
    <xf numFmtId="171" fontId="57" fillId="0" borderId="183" xfId="22" applyNumberFormat="1" applyFont="1" applyFill="1" applyBorder="1" applyAlignment="1">
      <alignment horizontal="center"/>
      <protection/>
    </xf>
    <xf numFmtId="0" fontId="69" fillId="0" borderId="173" xfId="22" applyFont="1" applyFill="1" applyBorder="1">
      <alignment/>
      <protection/>
    </xf>
    <xf numFmtId="0" fontId="55" fillId="0" borderId="0" xfId="22" applyFont="1" applyFill="1" applyAlignment="1">
      <alignment horizontal="center" vertical="center"/>
      <protection/>
    </xf>
    <xf numFmtId="0" fontId="76" fillId="0" borderId="158" xfId="22" applyFont="1" applyBorder="1" applyAlignment="1">
      <alignment horizontal="left"/>
      <protection/>
    </xf>
    <xf numFmtId="3" fontId="0" fillId="0" borderId="20" xfId="22" applyNumberFormat="1" applyFont="1" applyFill="1" applyBorder="1" applyAlignment="1">
      <alignment/>
      <protection/>
    </xf>
    <xf numFmtId="3" fontId="0" fillId="0" borderId="48" xfId="22" applyNumberFormat="1" applyFont="1" applyFill="1" applyBorder="1" applyAlignment="1">
      <alignment/>
      <protection/>
    </xf>
    <xf numFmtId="4" fontId="1" fillId="0" borderId="161" xfId="22" applyNumberFormat="1" applyBorder="1" applyAlignment="1">
      <alignment/>
      <protection/>
    </xf>
    <xf numFmtId="0" fontId="1" fillId="0" borderId="160" xfId="22" applyBorder="1" applyAlignment="1">
      <alignment/>
      <protection/>
    </xf>
    <xf numFmtId="0" fontId="1" fillId="0" borderId="182" xfId="22" applyBorder="1" applyAlignment="1">
      <alignment/>
      <protection/>
    </xf>
    <xf numFmtId="0" fontId="69" fillId="0" borderId="163" xfId="22" applyFont="1" applyFill="1" applyBorder="1" applyAlignment="1">
      <alignment/>
      <protection/>
    </xf>
    <xf numFmtId="0" fontId="76" fillId="0" borderId="167" xfId="22" applyFont="1" applyBorder="1" applyAlignment="1">
      <alignment horizontal="left"/>
      <protection/>
    </xf>
    <xf numFmtId="4" fontId="1" fillId="0" borderId="47" xfId="22" applyNumberFormat="1" applyBorder="1" applyAlignment="1">
      <alignment/>
      <protection/>
    </xf>
    <xf numFmtId="0" fontId="1" fillId="0" borderId="33" xfId="22" applyBorder="1" applyAlignment="1">
      <alignment/>
      <protection/>
    </xf>
    <xf numFmtId="0" fontId="1" fillId="0" borderId="179" xfId="22" applyBorder="1" applyAlignment="1">
      <alignment/>
      <protection/>
    </xf>
    <xf numFmtId="0" fontId="69" fillId="0" borderId="34" xfId="22" applyFont="1" applyFill="1" applyBorder="1" applyAlignment="1">
      <alignment/>
      <protection/>
    </xf>
    <xf numFmtId="0" fontId="1" fillId="0" borderId="32" xfId="22" applyBorder="1" applyAlignment="1">
      <alignment/>
      <protection/>
    </xf>
    <xf numFmtId="3" fontId="0" fillId="0" borderId="47" xfId="22" applyNumberFormat="1" applyFont="1" applyFill="1" applyBorder="1" applyAlignment="1">
      <alignment/>
      <protection/>
    </xf>
    <xf numFmtId="0" fontId="76" fillId="0" borderId="184" xfId="22" applyFont="1" applyBorder="1" applyAlignment="1">
      <alignment horizontal="left"/>
      <protection/>
    </xf>
    <xf numFmtId="3" fontId="1" fillId="0" borderId="49" xfId="22" applyNumberFormat="1" applyBorder="1" applyAlignment="1">
      <alignment/>
      <protection/>
    </xf>
    <xf numFmtId="3" fontId="0" fillId="0" borderId="51" xfId="22" applyNumberFormat="1" applyFont="1" applyFill="1" applyBorder="1" applyAlignment="1">
      <alignment/>
      <protection/>
    </xf>
    <xf numFmtId="4" fontId="1" fillId="0" borderId="51" xfId="22" applyNumberFormat="1" applyBorder="1" applyAlignment="1">
      <alignment/>
      <protection/>
    </xf>
    <xf numFmtId="0" fontId="1" fillId="0" borderId="50" xfId="22" applyBorder="1" applyAlignment="1">
      <alignment/>
      <protection/>
    </xf>
    <xf numFmtId="0" fontId="1" fillId="0" borderId="185" xfId="22" applyBorder="1" applyAlignment="1">
      <alignment/>
      <protection/>
    </xf>
    <xf numFmtId="0" fontId="69" fillId="0" borderId="73" xfId="22" applyFont="1" applyFill="1" applyBorder="1" applyAlignment="1">
      <alignment/>
      <protection/>
    </xf>
    <xf numFmtId="0" fontId="76" fillId="0" borderId="169" xfId="22" applyFont="1" applyBorder="1" applyAlignment="1">
      <alignment horizontal="left"/>
      <protection/>
    </xf>
    <xf numFmtId="0" fontId="1" fillId="0" borderId="52" xfId="22" applyBorder="1" applyAlignment="1">
      <alignment horizontal="center"/>
      <protection/>
    </xf>
    <xf numFmtId="0" fontId="1" fillId="0" borderId="54" xfId="22" applyBorder="1" applyAlignment="1">
      <alignment horizontal="center"/>
      <protection/>
    </xf>
    <xf numFmtId="0" fontId="1" fillId="0" borderId="53" xfId="22" applyBorder="1" applyAlignment="1">
      <alignment horizontal="center"/>
      <protection/>
    </xf>
    <xf numFmtId="0" fontId="1" fillId="0" borderId="175" xfId="22" applyBorder="1" applyAlignment="1">
      <alignment horizontal="center"/>
      <protection/>
    </xf>
    <xf numFmtId="0" fontId="76" fillId="0" borderId="62" xfId="22" applyFont="1" applyBorder="1" applyAlignment="1">
      <alignment horizontal="center" vertical="center"/>
      <protection/>
    </xf>
    <xf numFmtId="0" fontId="76" fillId="0" borderId="1" xfId="22" applyFont="1" applyBorder="1" applyAlignment="1">
      <alignment horizontal="center" vertical="center"/>
      <protection/>
    </xf>
    <xf numFmtId="0" fontId="1" fillId="0" borderId="19" xfId="22" applyBorder="1" applyAlignment="1">
      <alignment horizontal="center" vertical="center"/>
      <protection/>
    </xf>
    <xf numFmtId="49" fontId="57" fillId="0" borderId="165" xfId="22" applyNumberFormat="1" applyFont="1" applyFill="1" applyBorder="1" applyAlignment="1">
      <alignment horizontal="left" indent="1"/>
      <protection/>
    </xf>
    <xf numFmtId="171" fontId="57" fillId="0" borderId="161" xfId="22" applyNumberFormat="1" applyFont="1" applyFill="1" applyBorder="1" applyAlignment="1">
      <alignment horizontal="center"/>
      <protection/>
    </xf>
    <xf numFmtId="49" fontId="57" fillId="0" borderId="167" xfId="22" applyNumberFormat="1" applyFont="1" applyFill="1" applyBorder="1" applyAlignment="1">
      <alignment horizontal="left" indent="1"/>
      <protection/>
    </xf>
    <xf numFmtId="171" fontId="57" fillId="0" borderId="47" xfId="22" applyNumberFormat="1" applyFont="1" applyFill="1" applyBorder="1" applyAlignment="1">
      <alignment horizontal="center"/>
      <protection/>
    </xf>
    <xf numFmtId="49" fontId="57" fillId="0" borderId="184" xfId="22" applyNumberFormat="1" applyFont="1" applyFill="1" applyBorder="1" applyAlignment="1">
      <alignment horizontal="left" indent="1"/>
      <protection/>
    </xf>
    <xf numFmtId="3" fontId="57" fillId="0" borderId="49" xfId="22" applyNumberFormat="1" applyFont="1" applyFill="1" applyBorder="1" applyAlignment="1">
      <alignment horizontal="right" indent="1"/>
      <protection/>
    </xf>
    <xf numFmtId="3" fontId="57" fillId="0" borderId="51" xfId="22" applyNumberFormat="1" applyFont="1" applyFill="1" applyBorder="1" applyAlignment="1">
      <alignment horizontal="right" indent="1"/>
      <protection/>
    </xf>
    <xf numFmtId="171" fontId="57" fillId="0" borderId="54" xfId="22" applyNumberFormat="1" applyFont="1" applyFill="1" applyBorder="1" applyAlignment="1">
      <alignment horizontal="center"/>
      <protection/>
    </xf>
    <xf numFmtId="0" fontId="69" fillId="0" borderId="31" xfId="22" applyFont="1" applyFill="1" applyBorder="1">
      <alignment/>
      <protection/>
    </xf>
    <xf numFmtId="0" fontId="69" fillId="0" borderId="27" xfId="22" applyFont="1" applyFill="1" applyBorder="1">
      <alignment/>
      <protection/>
    </xf>
    <xf numFmtId="0" fontId="69" fillId="0" borderId="30" xfId="22" applyFont="1" applyFill="1" applyBorder="1">
      <alignment/>
      <protection/>
    </xf>
    <xf numFmtId="0" fontId="75" fillId="0" borderId="96" xfId="22" applyFont="1" applyBorder="1" applyAlignment="1">
      <alignment/>
      <protection/>
    </xf>
    <xf numFmtId="3" fontId="57" fillId="0" borderId="69" xfId="22" applyNumberFormat="1" applyFont="1" applyFill="1" applyBorder="1" applyAlignment="1">
      <alignment horizontal="right" indent="1"/>
      <protection/>
    </xf>
    <xf numFmtId="3" fontId="57" fillId="0" borderId="153" xfId="22" applyNumberFormat="1" applyFont="1" applyFill="1" applyBorder="1" applyAlignment="1">
      <alignment horizontal="right" indent="1"/>
      <protection/>
    </xf>
    <xf numFmtId="3" fontId="57" fillId="0" borderId="42" xfId="22" applyNumberFormat="1" applyFont="1" applyFill="1" applyBorder="1" applyAlignment="1">
      <alignment horizontal="right" indent="1"/>
      <protection/>
    </xf>
    <xf numFmtId="171" fontId="57" fillId="0" borderId="12" xfId="22" applyNumberFormat="1" applyFont="1" applyFill="1" applyBorder="1" applyAlignment="1">
      <alignment horizontal="center"/>
      <protection/>
    </xf>
    <xf numFmtId="0" fontId="69" fillId="0" borderId="70" xfId="22" applyFont="1" applyFill="1" applyBorder="1">
      <alignment/>
      <protection/>
    </xf>
    <xf numFmtId="0" fontId="69" fillId="0" borderId="20" xfId="22" applyFont="1" applyFill="1" applyBorder="1" applyAlignment="1">
      <alignment horizontal="left" wrapText="1" indent="1"/>
      <protection/>
    </xf>
    <xf numFmtId="0" fontId="69" fillId="0" borderId="10" xfId="22" applyFont="1" applyFill="1" applyBorder="1" applyAlignment="1">
      <alignment horizontal="left" wrapText="1" indent="1"/>
      <protection/>
    </xf>
    <xf numFmtId="0" fontId="69" fillId="0" borderId="48" xfId="22" applyFont="1" applyFill="1" applyBorder="1" applyAlignment="1">
      <alignment horizontal="left" wrapText="1" indent="1"/>
      <protection/>
    </xf>
    <xf numFmtId="0" fontId="69" fillId="0" borderId="22" xfId="22" applyFont="1" applyFill="1" applyBorder="1" applyAlignment="1">
      <alignment horizontal="left" wrapText="1" indent="1"/>
      <protection/>
    </xf>
    <xf numFmtId="0" fontId="69" fillId="0" borderId="10" xfId="22" applyFont="1" applyFill="1" applyBorder="1" applyAlignment="1">
      <alignment horizontal="left" wrapText="1" indent="1"/>
      <protection/>
    </xf>
    <xf numFmtId="0" fontId="69" fillId="0" borderId="88" xfId="22" applyFont="1" applyFill="1" applyBorder="1">
      <alignment/>
      <protection/>
    </xf>
    <xf numFmtId="0" fontId="57" fillId="0" borderId="177" xfId="22" applyFont="1" applyFill="1" applyBorder="1" applyAlignment="1">
      <alignment horizontal="left" indent="1"/>
      <protection/>
    </xf>
    <xf numFmtId="0" fontId="70" fillId="0" borderId="178" xfId="22" applyFont="1" applyFill="1" applyBorder="1" applyAlignment="1">
      <alignment horizontal="center" wrapText="1"/>
      <protection/>
    </xf>
    <xf numFmtId="0" fontId="70" fillId="0" borderId="63" xfId="22" applyFont="1" applyFill="1" applyBorder="1" applyAlignment="1">
      <alignment horizontal="center" wrapText="1"/>
      <protection/>
    </xf>
    <xf numFmtId="0" fontId="70" fillId="0" borderId="179" xfId="22" applyFont="1" applyFill="1" applyBorder="1" applyAlignment="1">
      <alignment horizontal="center" wrapText="1"/>
      <protection/>
    </xf>
    <xf numFmtId="0" fontId="69" fillId="0" borderId="33" xfId="22" applyFont="1" applyFill="1" applyBorder="1">
      <alignment/>
      <protection/>
    </xf>
    <xf numFmtId="0" fontId="69" fillId="0" borderId="63" xfId="22" applyFont="1" applyFill="1" applyBorder="1">
      <alignment/>
      <protection/>
    </xf>
    <xf numFmtId="0" fontId="69" fillId="0" borderId="35" xfId="22" applyFont="1" applyFill="1" applyBorder="1">
      <alignment/>
      <protection/>
    </xf>
    <xf numFmtId="0" fontId="70" fillId="0" borderId="20" xfId="22" applyFont="1" applyFill="1" applyBorder="1" applyAlignment="1">
      <alignment horizontal="center" wrapText="1"/>
      <protection/>
    </xf>
    <xf numFmtId="0" fontId="70" fillId="0" borderId="22" xfId="22" applyFont="1" applyFill="1" applyBorder="1" applyAlignment="1">
      <alignment horizontal="center" wrapText="1"/>
      <protection/>
    </xf>
    <xf numFmtId="0" fontId="69" fillId="0" borderId="22" xfId="22" applyFont="1" applyFill="1" applyBorder="1">
      <alignment/>
      <protection/>
    </xf>
    <xf numFmtId="3" fontId="0" fillId="0" borderId="32" xfId="22" applyNumberFormat="1" applyFont="1" applyFill="1" applyBorder="1" applyAlignment="1">
      <alignment horizontal="right" wrapText="1"/>
      <protection/>
    </xf>
    <xf numFmtId="3" fontId="0" fillId="0" borderId="33" xfId="22" applyNumberFormat="1" applyFont="1" applyFill="1" applyBorder="1" applyAlignment="1">
      <alignment horizontal="right" wrapText="1"/>
      <protection/>
    </xf>
    <xf numFmtId="3" fontId="0" fillId="0" borderId="179" xfId="22" applyNumberFormat="1" applyFont="1" applyFill="1" applyBorder="1" applyAlignment="1">
      <alignment horizontal="right" wrapText="1"/>
      <protection/>
    </xf>
    <xf numFmtId="3" fontId="0" fillId="0" borderId="33" xfId="22" applyNumberFormat="1" applyFont="1" applyFill="1" applyBorder="1">
      <alignment/>
      <protection/>
    </xf>
    <xf numFmtId="3" fontId="0" fillId="0" borderId="34" xfId="22" applyNumberFormat="1" applyFont="1" applyFill="1" applyBorder="1">
      <alignment/>
      <protection/>
    </xf>
    <xf numFmtId="0" fontId="70" fillId="0" borderId="32" xfId="22" applyFont="1" applyFill="1" applyBorder="1" applyAlignment="1">
      <alignment horizontal="center" wrapText="1"/>
      <protection/>
    </xf>
    <xf numFmtId="0" fontId="70" fillId="0" borderId="33" xfId="22" applyFont="1" applyFill="1" applyBorder="1" applyAlignment="1">
      <alignment horizontal="center" wrapText="1"/>
      <protection/>
    </xf>
    <xf numFmtId="49" fontId="57" fillId="0" borderId="167" xfId="22" applyNumberFormat="1" applyFont="1" applyFill="1" applyBorder="1" applyAlignment="1">
      <alignment horizontal="left" indent="1"/>
      <protection/>
    </xf>
    <xf numFmtId="0" fontId="57" fillId="0" borderId="32" xfId="22" applyFont="1" applyFill="1" applyBorder="1" applyAlignment="1">
      <alignment horizontal="center"/>
      <protection/>
    </xf>
    <xf numFmtId="0" fontId="57" fillId="0" borderId="33" xfId="22" applyFont="1" applyFill="1" applyBorder="1" applyAlignment="1">
      <alignment horizontal="center"/>
      <protection/>
    </xf>
    <xf numFmtId="0" fontId="57" fillId="0" borderId="179" xfId="22" applyFont="1" applyFill="1" applyBorder="1" applyAlignment="1">
      <alignment horizontal="center"/>
      <protection/>
    </xf>
    <xf numFmtId="3" fontId="57" fillId="0" borderId="32" xfId="22" applyNumberFormat="1" applyFont="1" applyFill="1" applyBorder="1">
      <alignment/>
      <protection/>
    </xf>
    <xf numFmtId="3" fontId="57" fillId="0" borderId="33" xfId="22" applyNumberFormat="1" applyFont="1" applyFill="1" applyBorder="1">
      <alignment/>
      <protection/>
    </xf>
    <xf numFmtId="3" fontId="57" fillId="0" borderId="179" xfId="22" applyNumberFormat="1" applyFont="1" applyFill="1" applyBorder="1">
      <alignment/>
      <protection/>
    </xf>
    <xf numFmtId="49" fontId="57" fillId="0" borderId="90" xfId="22" applyNumberFormat="1" applyFont="1" applyFill="1" applyBorder="1" applyAlignment="1">
      <alignment horizontal="left" indent="1"/>
      <protection/>
    </xf>
    <xf numFmtId="3" fontId="57" fillId="0" borderId="52" xfId="22" applyNumberFormat="1" applyFont="1" applyFill="1" applyBorder="1">
      <alignment/>
      <protection/>
    </xf>
    <xf numFmtId="3" fontId="57" fillId="0" borderId="53" xfId="22" applyNumberFormat="1" applyFont="1" applyFill="1" applyBorder="1">
      <alignment/>
      <protection/>
    </xf>
    <xf numFmtId="3" fontId="57" fillId="0" borderId="183" xfId="22" applyNumberFormat="1" applyFont="1" applyFill="1" applyBorder="1">
      <alignment/>
      <protection/>
    </xf>
    <xf numFmtId="0" fontId="69" fillId="0" borderId="53" xfId="22" applyFont="1" applyFill="1" applyBorder="1">
      <alignment/>
      <protection/>
    </xf>
    <xf numFmtId="0" fontId="57" fillId="0" borderId="0" xfId="22" applyFont="1" applyFill="1" applyBorder="1">
      <alignment/>
      <protection/>
    </xf>
    <xf numFmtId="3" fontId="57" fillId="0" borderId="0" xfId="22" applyNumberFormat="1" applyFont="1" applyFill="1" applyBorder="1">
      <alignment/>
      <protection/>
    </xf>
    <xf numFmtId="0" fontId="69" fillId="0" borderId="0" xfId="22" applyFont="1" applyFill="1" applyBorder="1">
      <alignment/>
      <protection/>
    </xf>
    <xf numFmtId="0" fontId="10" fillId="0" borderId="4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57" fillId="0" borderId="62" xfId="22" applyFont="1" applyFill="1" applyBorder="1" applyAlignment="1">
      <alignment horizontal="center" vertical="center" wrapText="1"/>
      <protection/>
    </xf>
    <xf numFmtId="0" fontId="1" fillId="0" borderId="1" xfId="22" applyBorder="1" applyAlignment="1">
      <alignment horizontal="center" vertical="center" wrapText="1"/>
      <protection/>
    </xf>
    <xf numFmtId="0" fontId="76" fillId="0" borderId="19" xfId="22" applyFont="1" applyBorder="1" applyAlignment="1">
      <alignment horizontal="right" vertical="center" wrapText="1" indent="1"/>
      <protection/>
    </xf>
    <xf numFmtId="0" fontId="76" fillId="0" borderId="132" xfId="22" applyFont="1" applyFill="1" applyBorder="1" applyAlignment="1">
      <alignment horizontal="center" vertical="center" wrapText="1"/>
      <protection/>
    </xf>
    <xf numFmtId="0" fontId="76" fillId="0" borderId="6" xfId="22" applyFont="1" applyFill="1" applyBorder="1" applyAlignment="1">
      <alignment horizontal="center" vertical="center" wrapText="1"/>
      <protection/>
    </xf>
    <xf numFmtId="0" fontId="1" fillId="0" borderId="6" xfId="22" applyBorder="1" applyAlignment="1">
      <alignment horizontal="center" vertical="center" wrapText="1"/>
      <protection/>
    </xf>
    <xf numFmtId="0" fontId="76" fillId="0" borderId="85" xfId="22" applyFont="1" applyFill="1" applyBorder="1" applyAlignment="1">
      <alignment horizontal="center" vertical="center" wrapText="1"/>
      <protection/>
    </xf>
    <xf numFmtId="0" fontId="76" fillId="0" borderId="135" xfId="22" applyFont="1" applyFill="1" applyBorder="1" applyAlignment="1">
      <alignment horizontal="center" vertical="center" wrapText="1"/>
      <protection/>
    </xf>
    <xf numFmtId="0" fontId="76" fillId="0" borderId="45" xfId="22" applyFont="1" applyFill="1" applyBorder="1" applyAlignment="1">
      <alignment horizontal="center" vertical="center" wrapText="1"/>
      <protection/>
    </xf>
    <xf numFmtId="0" fontId="76" fillId="0" borderId="90" xfId="22" applyFont="1" applyFill="1" applyBorder="1" applyAlignment="1">
      <alignment horizontal="center" vertical="center" wrapText="1"/>
      <protection/>
    </xf>
    <xf numFmtId="0" fontId="55" fillId="0" borderId="38" xfId="22" applyFont="1" applyFill="1" applyBorder="1" applyAlignment="1">
      <alignment horizontal="center" vertical="center"/>
      <protection/>
    </xf>
    <xf numFmtId="0" fontId="55" fillId="0" borderId="130" xfId="22" applyFont="1" applyFill="1" applyBorder="1" applyAlignment="1">
      <alignment horizontal="center" vertical="center"/>
      <protection/>
    </xf>
    <xf numFmtId="0" fontId="55" fillId="0" borderId="151" xfId="22" applyFont="1" applyFill="1" applyBorder="1" applyAlignment="1">
      <alignment horizontal="center" vertical="center"/>
      <protection/>
    </xf>
    <xf numFmtId="0" fontId="1" fillId="0" borderId="27" xfId="22" applyBorder="1" applyAlignment="1">
      <alignment horizontal="center" vertical="center"/>
      <protection/>
    </xf>
    <xf numFmtId="49" fontId="76" fillId="0" borderId="158" xfId="22" applyNumberFormat="1" applyFont="1" applyFill="1" applyBorder="1" applyAlignment="1">
      <alignment horizontal="left" indent="1"/>
      <protection/>
    </xf>
    <xf numFmtId="3" fontId="76" fillId="0" borderId="159" xfId="22" applyNumberFormat="1" applyFont="1" applyFill="1" applyBorder="1" applyAlignment="1">
      <alignment horizontal="right" indent="1"/>
      <protection/>
    </xf>
    <xf numFmtId="3" fontId="76" fillId="0" borderId="160" xfId="22" applyNumberFormat="1" applyFont="1" applyFill="1" applyBorder="1" applyAlignment="1">
      <alignment horizontal="right" indent="1"/>
      <protection/>
    </xf>
    <xf numFmtId="3" fontId="76" fillId="0" borderId="161" xfId="22" applyNumberFormat="1" applyFont="1" applyFill="1" applyBorder="1" applyAlignment="1">
      <alignment horizontal="right" indent="1"/>
      <protection/>
    </xf>
    <xf numFmtId="3" fontId="76" fillId="0" borderId="163" xfId="22" applyNumberFormat="1" applyFont="1" applyFill="1" applyBorder="1" applyAlignment="1">
      <alignment horizontal="right" indent="1"/>
      <protection/>
    </xf>
    <xf numFmtId="49" fontId="76" fillId="0" borderId="85" xfId="22" applyNumberFormat="1" applyFont="1" applyFill="1" applyBorder="1" applyAlignment="1">
      <alignment horizontal="left" indent="1"/>
      <protection/>
    </xf>
    <xf numFmtId="3" fontId="76" fillId="0" borderId="8" xfId="22" applyNumberFormat="1" applyFont="1" applyFill="1" applyBorder="1" applyAlignment="1">
      <alignment horizontal="right" indent="1"/>
      <protection/>
    </xf>
    <xf numFmtId="3" fontId="76" fillId="0" borderId="10" xfId="22" applyNumberFormat="1" applyFont="1" applyFill="1" applyBorder="1" applyAlignment="1">
      <alignment horizontal="right" indent="1"/>
      <protection/>
    </xf>
    <xf numFmtId="3" fontId="76" fillId="0" borderId="140" xfId="22" applyNumberFormat="1" applyFont="1" applyFill="1" applyBorder="1" applyAlignment="1">
      <alignment horizontal="right" indent="1"/>
      <protection/>
    </xf>
    <xf numFmtId="3" fontId="76" fillId="0" borderId="88" xfId="22" applyNumberFormat="1" applyFont="1" applyFill="1" applyBorder="1" applyAlignment="1">
      <alignment horizontal="right" indent="1"/>
      <protection/>
    </xf>
    <xf numFmtId="49" fontId="76" fillId="0" borderId="137" xfId="22" applyNumberFormat="1" applyFont="1" applyFill="1" applyBorder="1" applyAlignment="1">
      <alignment horizontal="left" indent="1"/>
      <protection/>
    </xf>
    <xf numFmtId="3" fontId="75" fillId="0" borderId="129" xfId="22" applyNumberFormat="1" applyFont="1" applyFill="1" applyBorder="1" applyAlignment="1">
      <alignment horizontal="right" indent="1"/>
      <protection/>
    </xf>
    <xf numFmtId="3" fontId="75" fillId="0" borderId="38" xfId="22" applyNumberFormat="1" applyFont="1" applyFill="1" applyBorder="1" applyAlignment="1">
      <alignment horizontal="right" indent="1"/>
      <protection/>
    </xf>
    <xf numFmtId="3" fontId="75" fillId="0" borderId="151" xfId="22" applyNumberFormat="1" applyFont="1" applyFill="1" applyBorder="1" applyAlignment="1">
      <alignment horizontal="right" indent="1"/>
      <protection/>
    </xf>
    <xf numFmtId="3" fontId="75" fillId="0" borderId="130" xfId="22" applyNumberFormat="1" applyFont="1" applyFill="1" applyBorder="1" applyAlignment="1">
      <alignment horizontal="right" indent="1"/>
      <protection/>
    </xf>
    <xf numFmtId="3" fontId="75" fillId="0" borderId="39" xfId="22" applyNumberFormat="1" applyFont="1" applyFill="1" applyBorder="1" applyAlignment="1">
      <alignment horizontal="right" indent="1"/>
      <protection/>
    </xf>
    <xf numFmtId="0" fontId="76" fillId="0" borderId="158" xfId="22" applyFont="1" applyBorder="1" applyAlignment="1">
      <alignment horizontal="left" indent="1"/>
      <protection/>
    </xf>
    <xf numFmtId="0" fontId="76" fillId="0" borderId="159" xfId="22" applyFont="1" applyBorder="1" applyAlignment="1">
      <alignment horizontal="center"/>
      <protection/>
    </xf>
    <xf numFmtId="0" fontId="76" fillId="0" borderId="160" xfId="22" applyFont="1" applyBorder="1" applyAlignment="1">
      <alignment horizontal="center"/>
      <protection/>
    </xf>
    <xf numFmtId="0" fontId="76" fillId="0" borderId="161" xfId="22" applyFont="1" applyBorder="1" applyAlignment="1">
      <alignment horizontal="center"/>
      <protection/>
    </xf>
    <xf numFmtId="0" fontId="76" fillId="0" borderId="163" xfId="22" applyFont="1" applyBorder="1" applyAlignment="1">
      <alignment horizontal="center"/>
      <protection/>
    </xf>
    <xf numFmtId="0" fontId="76" fillId="0" borderId="167" xfId="22" applyFont="1" applyBorder="1" applyAlignment="1">
      <alignment horizontal="left" indent="1"/>
      <protection/>
    </xf>
    <xf numFmtId="0" fontId="76" fillId="0" borderId="32" xfId="22" applyFont="1" applyBorder="1" applyAlignment="1">
      <alignment horizontal="center"/>
      <protection/>
    </xf>
    <xf numFmtId="0" fontId="76" fillId="0" borderId="33" xfId="22" applyFont="1" applyBorder="1" applyAlignment="1">
      <alignment horizontal="center"/>
      <protection/>
    </xf>
    <xf numFmtId="0" fontId="76" fillId="0" borderId="47" xfId="22" applyFont="1" applyBorder="1" applyAlignment="1">
      <alignment horizontal="center"/>
      <protection/>
    </xf>
    <xf numFmtId="0" fontId="76" fillId="0" borderId="34" xfId="22" applyFont="1" applyBorder="1" applyAlignment="1">
      <alignment horizontal="center"/>
      <protection/>
    </xf>
    <xf numFmtId="0" fontId="76" fillId="0" borderId="184" xfId="22" applyFont="1" applyBorder="1" applyAlignment="1">
      <alignment horizontal="left" indent="1"/>
      <protection/>
    </xf>
    <xf numFmtId="0" fontId="76" fillId="0" borderId="49" xfId="22" applyFont="1" applyBorder="1" applyAlignment="1">
      <alignment horizontal="center"/>
      <protection/>
    </xf>
    <xf numFmtId="0" fontId="76" fillId="0" borderId="50" xfId="22" applyFont="1" applyBorder="1" applyAlignment="1">
      <alignment horizontal="center"/>
      <protection/>
    </xf>
    <xf numFmtId="0" fontId="76" fillId="0" borderId="51" xfId="22" applyFont="1" applyBorder="1" applyAlignment="1">
      <alignment horizontal="center"/>
      <protection/>
    </xf>
    <xf numFmtId="0" fontId="76" fillId="0" borderId="73" xfId="22" applyFont="1" applyBorder="1" applyAlignment="1">
      <alignment horizontal="center"/>
      <protection/>
    </xf>
    <xf numFmtId="0" fontId="76" fillId="0" borderId="169" xfId="22" applyFont="1" applyBorder="1" applyAlignment="1">
      <alignment horizontal="left" indent="1"/>
      <protection/>
    </xf>
    <xf numFmtId="0" fontId="76" fillId="0" borderId="56" xfId="22" applyFont="1" applyBorder="1" applyAlignment="1">
      <alignment horizontal="center"/>
      <protection/>
    </xf>
    <xf numFmtId="0" fontId="76" fillId="0" borderId="67" xfId="22" applyFont="1" applyBorder="1" applyAlignment="1">
      <alignment horizontal="center"/>
      <protection/>
    </xf>
    <xf numFmtId="0" fontId="76" fillId="0" borderId="170" xfId="22" applyFont="1" applyBorder="1" applyAlignment="1">
      <alignment horizontal="center"/>
      <protection/>
    </xf>
    <xf numFmtId="0" fontId="76" fillId="0" borderId="68" xfId="22" applyFont="1" applyBorder="1" applyAlignment="1">
      <alignment horizontal="center"/>
      <protection/>
    </xf>
    <xf numFmtId="49" fontId="76" fillId="0" borderId="90" xfId="22" applyNumberFormat="1" applyFont="1" applyFill="1" applyBorder="1" applyAlignment="1">
      <alignment horizontal="left" indent="1"/>
      <protection/>
    </xf>
    <xf numFmtId="3" fontId="76" fillId="0" borderId="16" xfId="22" applyNumberFormat="1" applyFont="1" applyFill="1" applyBorder="1" applyAlignment="1">
      <alignment horizontal="right" indent="1"/>
      <protection/>
    </xf>
    <xf numFmtId="3" fontId="76" fillId="0" borderId="18" xfId="22" applyNumberFormat="1" applyFont="1" applyFill="1" applyBorder="1" applyAlignment="1">
      <alignment horizontal="right" indent="1"/>
      <protection/>
    </xf>
    <xf numFmtId="3" fontId="76" fillId="0" borderId="55" xfId="22" applyNumberFormat="1" applyFont="1" applyFill="1" applyBorder="1" applyAlignment="1">
      <alignment horizontal="right" indent="1"/>
      <protection/>
    </xf>
    <xf numFmtId="3" fontId="76" fillId="0" borderId="74" xfId="22" applyNumberFormat="1" applyFont="1" applyFill="1" applyBorder="1" applyAlignment="1">
      <alignment horizontal="right" indent="1"/>
      <protection/>
    </xf>
    <xf numFmtId="49" fontId="76" fillId="0" borderId="169" xfId="22" applyNumberFormat="1" applyFont="1" applyFill="1" applyBorder="1" applyAlignment="1">
      <alignment horizontal="left" indent="1"/>
      <protection/>
    </xf>
    <xf numFmtId="3" fontId="76" fillId="0" borderId="56" xfId="22" applyNumberFormat="1" applyFont="1" applyFill="1" applyBorder="1" applyAlignment="1">
      <alignment horizontal="right" indent="1"/>
      <protection/>
    </xf>
    <xf numFmtId="3" fontId="76" fillId="0" borderId="67" xfId="22" applyNumberFormat="1" applyFont="1" applyFill="1" applyBorder="1" applyAlignment="1">
      <alignment horizontal="right" indent="1"/>
      <protection/>
    </xf>
    <xf numFmtId="3" fontId="76" fillId="0" borderId="170" xfId="22" applyNumberFormat="1" applyFont="1" applyFill="1" applyBorder="1" applyAlignment="1">
      <alignment horizontal="right" indent="1"/>
      <protection/>
    </xf>
    <xf numFmtId="3" fontId="76" fillId="0" borderId="68" xfId="22" applyNumberFormat="1" applyFont="1" applyFill="1" applyBorder="1" applyAlignment="1">
      <alignment horizontal="right" indent="1"/>
      <protection/>
    </xf>
    <xf numFmtId="0" fontId="76" fillId="0" borderId="31" xfId="22" applyFont="1" applyBorder="1" applyAlignment="1">
      <alignment/>
      <protection/>
    </xf>
    <xf numFmtId="0" fontId="76" fillId="0" borderId="27" xfId="22" applyFont="1" applyBorder="1" applyAlignment="1">
      <alignment/>
      <protection/>
    </xf>
    <xf numFmtId="0" fontId="76" fillId="0" borderId="28" xfId="22" applyFont="1" applyBorder="1" applyAlignment="1">
      <alignment/>
      <protection/>
    </xf>
    <xf numFmtId="0" fontId="75" fillId="0" borderId="109" xfId="22" applyFont="1" applyBorder="1" applyAlignment="1">
      <alignment/>
      <protection/>
    </xf>
    <xf numFmtId="3" fontId="76" fillId="0" borderId="25" xfId="22" applyNumberFormat="1" applyFont="1" applyFill="1" applyBorder="1" applyAlignment="1">
      <alignment horizontal="right" indent="1"/>
      <protection/>
    </xf>
    <xf numFmtId="3" fontId="76" fillId="0" borderId="186" xfId="22" applyNumberFormat="1" applyFont="1" applyFill="1" applyBorder="1" applyAlignment="1">
      <alignment horizontal="right" indent="1"/>
      <protection/>
    </xf>
    <xf numFmtId="0" fontId="76" fillId="0" borderId="59" xfId="22" applyFont="1" applyFill="1" applyBorder="1" applyAlignment="1">
      <alignment horizontal="center" vertical="center" wrapText="1"/>
      <protection/>
    </xf>
    <xf numFmtId="0" fontId="76" fillId="0" borderId="134" xfId="22" applyFont="1" applyFill="1" applyBorder="1" applyAlignment="1">
      <alignment horizontal="center" vertical="center" wrapText="1"/>
      <protection/>
    </xf>
    <xf numFmtId="0" fontId="76" fillId="0" borderId="65" xfId="22" applyFont="1" applyFill="1" applyBorder="1" applyAlignment="1">
      <alignment horizontal="center" vertical="center" wrapText="1"/>
      <protection/>
    </xf>
    <xf numFmtId="0" fontId="76" fillId="0" borderId="126" xfId="22" applyFont="1" applyFill="1" applyBorder="1" applyAlignment="1">
      <alignment horizontal="center" vertical="center" wrapText="1"/>
      <protection/>
    </xf>
    <xf numFmtId="0" fontId="76" fillId="0" borderId="127" xfId="22" applyFont="1" applyFill="1" applyBorder="1" applyAlignment="1">
      <alignment horizontal="center" vertical="center" wrapText="1"/>
      <protection/>
    </xf>
    <xf numFmtId="0" fontId="1" fillId="0" borderId="13" xfId="22" applyBorder="1">
      <alignment/>
      <protection/>
    </xf>
    <xf numFmtId="0" fontId="55" fillId="0" borderId="16" xfId="22" applyFont="1" applyFill="1" applyBorder="1" applyAlignment="1">
      <alignment horizontal="center" vertical="center"/>
      <protection/>
    </xf>
    <xf numFmtId="0" fontId="55" fillId="0" borderId="18" xfId="22" applyFont="1" applyFill="1" applyBorder="1" applyAlignment="1">
      <alignment horizontal="center" vertical="center"/>
      <protection/>
    </xf>
    <xf numFmtId="49" fontId="57" fillId="0" borderId="158" xfId="22" applyNumberFormat="1" applyFont="1" applyFill="1" applyBorder="1" applyAlignment="1">
      <alignment horizontal="left" indent="1"/>
      <protection/>
    </xf>
    <xf numFmtId="0" fontId="1" fillId="0" borderId="20" xfId="22" applyBorder="1" applyAlignment="1">
      <alignment horizontal="center" vertical="center"/>
      <protection/>
    </xf>
    <xf numFmtId="0" fontId="1" fillId="0" borderId="48" xfId="22" applyBorder="1" applyAlignment="1">
      <alignment horizontal="center" vertical="center"/>
      <protection/>
    </xf>
    <xf numFmtId="0" fontId="1" fillId="0" borderId="22" xfId="22" applyBorder="1" applyAlignment="1">
      <alignment horizontal="center" vertical="center"/>
      <protection/>
    </xf>
    <xf numFmtId="0" fontId="1" fillId="0" borderId="35" xfId="22" applyBorder="1" applyAlignment="1">
      <alignment horizontal="center" vertical="center"/>
      <protection/>
    </xf>
    <xf numFmtId="0" fontId="1" fillId="0" borderId="56" xfId="22" applyBorder="1" applyAlignment="1">
      <alignment horizontal="center" vertical="center"/>
      <protection/>
    </xf>
    <xf numFmtId="0" fontId="1" fillId="0" borderId="170" xfId="22" applyBorder="1" applyAlignment="1">
      <alignment horizontal="center" vertical="center"/>
      <protection/>
    </xf>
    <xf numFmtId="0" fontId="1" fillId="0" borderId="67" xfId="22" applyBorder="1" applyAlignment="1">
      <alignment horizontal="center" vertical="center"/>
      <protection/>
    </xf>
    <xf numFmtId="0" fontId="1" fillId="0" borderId="68" xfId="22" applyBorder="1" applyAlignment="1">
      <alignment horizontal="center" vertical="center"/>
      <protection/>
    </xf>
    <xf numFmtId="3" fontId="0" fillId="0" borderId="49" xfId="22" applyNumberFormat="1" applyFont="1" applyFill="1" applyBorder="1" applyAlignment="1">
      <alignment horizontal="right"/>
      <protection/>
    </xf>
    <xf numFmtId="3" fontId="0" fillId="0" borderId="50" xfId="22" applyNumberFormat="1" applyFont="1" applyFill="1" applyBorder="1" applyAlignment="1">
      <alignment horizontal="right"/>
      <protection/>
    </xf>
    <xf numFmtId="3" fontId="0" fillId="0" borderId="51" xfId="22" applyNumberFormat="1" applyFont="1" applyFill="1" applyBorder="1" applyAlignment="1">
      <alignment horizontal="right"/>
      <protection/>
    </xf>
    <xf numFmtId="3" fontId="0" fillId="0" borderId="73" xfId="22" applyNumberFormat="1" applyFont="1" applyFill="1" applyBorder="1" applyAlignment="1">
      <alignment horizontal="right"/>
      <protection/>
    </xf>
    <xf numFmtId="3" fontId="0" fillId="0" borderId="56" xfId="22" applyNumberFormat="1" applyFont="1" applyFill="1" applyBorder="1" applyAlignment="1">
      <alignment horizontal="right"/>
      <protection/>
    </xf>
    <xf numFmtId="3" fontId="0" fillId="0" borderId="67" xfId="22" applyNumberFormat="1" applyFont="1" applyFill="1" applyBorder="1" applyAlignment="1">
      <alignment horizontal="right"/>
      <protection/>
    </xf>
    <xf numFmtId="3" fontId="0" fillId="0" borderId="170" xfId="22" applyNumberFormat="1" applyFont="1" applyFill="1" applyBorder="1" applyAlignment="1">
      <alignment horizontal="right"/>
      <protection/>
    </xf>
    <xf numFmtId="3" fontId="0" fillId="0" borderId="68" xfId="22" applyNumberFormat="1" applyFont="1" applyFill="1" applyBorder="1" applyAlignment="1">
      <alignment horizontal="right"/>
      <protection/>
    </xf>
    <xf numFmtId="3" fontId="50" fillId="0" borderId="16" xfId="22" applyNumberFormat="1" applyFont="1" applyFill="1" applyBorder="1" applyAlignment="1">
      <alignment horizontal="right"/>
      <protection/>
    </xf>
    <xf numFmtId="3" fontId="50" fillId="0" borderId="18" xfId="22" applyNumberFormat="1" applyFont="1" applyFill="1" applyBorder="1" applyAlignment="1">
      <alignment horizontal="right"/>
      <protection/>
    </xf>
    <xf numFmtId="3" fontId="50" fillId="0" borderId="55" xfId="22" applyNumberFormat="1" applyFont="1" applyFill="1" applyBorder="1" applyAlignment="1">
      <alignment horizontal="right"/>
      <protection/>
    </xf>
    <xf numFmtId="3" fontId="50" fillId="0" borderId="74" xfId="22" applyNumberFormat="1" applyFont="1" applyFill="1" applyBorder="1" applyAlignment="1">
      <alignment horizontal="right"/>
      <protection/>
    </xf>
    <xf numFmtId="49" fontId="76" fillId="0" borderId="184" xfId="22" applyNumberFormat="1" applyFont="1" applyFill="1" applyBorder="1" applyAlignment="1">
      <alignment horizontal="left" indent="1"/>
      <protection/>
    </xf>
    <xf numFmtId="3" fontId="76" fillId="0" borderId="49" xfId="22" applyNumberFormat="1" applyFont="1" applyFill="1" applyBorder="1" applyAlignment="1">
      <alignment horizontal="right" indent="1"/>
      <protection/>
    </xf>
    <xf numFmtId="3" fontId="76" fillId="0" borderId="50" xfId="22" applyNumberFormat="1" applyFont="1" applyFill="1" applyBorder="1" applyAlignment="1">
      <alignment horizontal="right" indent="1"/>
      <protection/>
    </xf>
    <xf numFmtId="3" fontId="76" fillId="0" borderId="51" xfId="22" applyNumberFormat="1" applyFont="1" applyFill="1" applyBorder="1" applyAlignment="1">
      <alignment horizontal="right" indent="1"/>
      <protection/>
    </xf>
    <xf numFmtId="3" fontId="76" fillId="0" borderId="73" xfId="22" applyNumberFormat="1" applyFont="1" applyFill="1" applyBorder="1" applyAlignment="1">
      <alignment horizontal="right" indent="1"/>
      <protection/>
    </xf>
    <xf numFmtId="3" fontId="75" fillId="0" borderId="16" xfId="22" applyNumberFormat="1" applyFont="1" applyFill="1" applyBorder="1" applyAlignment="1">
      <alignment horizontal="right" indent="1"/>
      <protection/>
    </xf>
    <xf numFmtId="3" fontId="75" fillId="0" borderId="18" xfId="22" applyNumberFormat="1" applyFont="1" applyFill="1" applyBorder="1" applyAlignment="1">
      <alignment horizontal="right" indent="1"/>
      <protection/>
    </xf>
    <xf numFmtId="3" fontId="75" fillId="0" borderId="55" xfId="22" applyNumberFormat="1" applyFont="1" applyFill="1" applyBorder="1" applyAlignment="1">
      <alignment horizontal="right" indent="1"/>
      <protection/>
    </xf>
    <xf numFmtId="3" fontId="75" fillId="0" borderId="74" xfId="22" applyNumberFormat="1" applyFont="1" applyFill="1" applyBorder="1" applyAlignment="1">
      <alignment horizontal="right" indent="1"/>
      <protection/>
    </xf>
    <xf numFmtId="49" fontId="75" fillId="0" borderId="90" xfId="22" applyNumberFormat="1" applyFont="1" applyFill="1" applyBorder="1" applyAlignment="1">
      <alignment horizontal="left" indent="1"/>
      <protection/>
    </xf>
    <xf numFmtId="3" fontId="50" fillId="0" borderId="16" xfId="22" applyNumberFormat="1" applyFont="1" applyFill="1" applyBorder="1" applyAlignment="1">
      <alignment/>
      <protection/>
    </xf>
    <xf numFmtId="3" fontId="50" fillId="0" borderId="18" xfId="22" applyNumberFormat="1" applyFont="1" applyFill="1" applyBorder="1" applyAlignment="1">
      <alignment/>
      <protection/>
    </xf>
    <xf numFmtId="3" fontId="50" fillId="0" borderId="55" xfId="22" applyNumberFormat="1" applyFont="1" applyFill="1" applyBorder="1" applyAlignment="1">
      <alignment/>
      <protection/>
    </xf>
    <xf numFmtId="3" fontId="50" fillId="0" borderId="18" xfId="22" applyNumberFormat="1" applyFont="1" applyFill="1" applyBorder="1" applyAlignment="1">
      <alignment horizontal="right" indent="1"/>
      <protection/>
    </xf>
    <xf numFmtId="3" fontId="50" fillId="0" borderId="74" xfId="22" applyNumberFormat="1" applyFont="1" applyFill="1" applyBorder="1" applyAlignment="1">
      <alignment/>
      <protection/>
    </xf>
    <xf numFmtId="0" fontId="57" fillId="0" borderId="0" xfId="22" applyFont="1" applyFill="1">
      <alignment/>
      <protection/>
    </xf>
    <xf numFmtId="0" fontId="57" fillId="0" borderId="0" xfId="22" applyFont="1" applyFill="1" applyAlignment="1">
      <alignment/>
      <protection/>
    </xf>
    <xf numFmtId="14" fontId="57" fillId="0" borderId="0" xfId="22" applyNumberFormat="1" applyFont="1" applyFill="1">
      <alignment/>
      <protection/>
    </xf>
    <xf numFmtId="0" fontId="69" fillId="0" borderId="0" xfId="22" applyFont="1" applyFill="1" applyAlignment="1">
      <alignment/>
      <protection/>
    </xf>
    <xf numFmtId="0" fontId="47" fillId="0" borderId="0" xfId="23" applyFont="1" applyFill="1">
      <alignment/>
      <protection/>
    </xf>
    <xf numFmtId="181" fontId="47" fillId="0" borderId="0" xfId="23" applyNumberFormat="1" applyFont="1" applyFill="1">
      <alignment/>
      <protection/>
    </xf>
    <xf numFmtId="181" fontId="6" fillId="0" borderId="0" xfId="23" applyNumberFormat="1" applyFont="1" applyFill="1" applyBorder="1">
      <alignment/>
      <protection/>
    </xf>
    <xf numFmtId="181" fontId="47" fillId="0" borderId="0" xfId="23" applyNumberFormat="1" applyFont="1" applyFill="1" applyAlignment="1">
      <alignment horizontal="right"/>
      <protection/>
    </xf>
    <xf numFmtId="181" fontId="47" fillId="0" borderId="0" xfId="23" applyNumberFormat="1" applyFont="1" applyFill="1" applyBorder="1">
      <alignment/>
      <protection/>
    </xf>
    <xf numFmtId="0" fontId="47" fillId="0" borderId="0" xfId="23" applyFont="1" applyFill="1" applyAlignment="1">
      <alignment/>
      <protection/>
    </xf>
    <xf numFmtId="179" fontId="47" fillId="0" borderId="0" xfId="23" applyNumberFormat="1" applyFont="1" applyFill="1">
      <alignment/>
      <protection/>
    </xf>
    <xf numFmtId="0" fontId="47" fillId="0" borderId="0" xfId="23" applyFont="1" applyFill="1" applyAlignment="1">
      <alignment horizontal="left"/>
      <protection/>
    </xf>
    <xf numFmtId="0" fontId="47" fillId="0" borderId="0" xfId="23" applyFont="1" applyFill="1" applyAlignment="1">
      <alignment horizontal="centerContinuous"/>
      <protection/>
    </xf>
    <xf numFmtId="181" fontId="47" fillId="0" borderId="0" xfId="23" applyNumberFormat="1" applyFont="1" applyFill="1" applyBorder="1" applyAlignment="1">
      <alignment horizontal="centerContinuous"/>
      <protection/>
    </xf>
    <xf numFmtId="181" fontId="47" fillId="0" borderId="0" xfId="23" applyNumberFormat="1" applyFont="1" applyFill="1" applyAlignment="1">
      <alignment horizontal="left"/>
      <protection/>
    </xf>
    <xf numFmtId="0" fontId="47" fillId="0" borderId="187" xfId="23" applyFont="1" applyFill="1" applyBorder="1" applyAlignment="1">
      <alignment horizontal="center" wrapText="1"/>
      <protection/>
    </xf>
    <xf numFmtId="0" fontId="47" fillId="0" borderId="188" xfId="23" applyFont="1" applyFill="1" applyBorder="1" applyAlignment="1">
      <alignment horizontal="center" wrapText="1"/>
      <protection/>
    </xf>
    <xf numFmtId="0" fontId="47" fillId="0" borderId="188" xfId="23" applyFont="1" applyFill="1" applyBorder="1" applyAlignment="1">
      <alignment horizontal="center"/>
      <protection/>
    </xf>
    <xf numFmtId="0" fontId="47" fillId="0" borderId="188" xfId="23" applyFont="1" applyFill="1" applyBorder="1" applyAlignment="1">
      <alignment horizontal="left"/>
      <protection/>
    </xf>
    <xf numFmtId="0" fontId="47" fillId="0" borderId="188" xfId="23" applyFont="1" applyFill="1" applyBorder="1" applyAlignment="1">
      <alignment horizontal="center" wrapText="1" shrinkToFit="1"/>
      <protection/>
    </xf>
    <xf numFmtId="180" fontId="47" fillId="0" borderId="188" xfId="23" applyNumberFormat="1" applyFont="1" applyFill="1" applyBorder="1" applyAlignment="1">
      <alignment horizontal="center" wrapText="1" shrinkToFit="1"/>
      <protection/>
    </xf>
    <xf numFmtId="181" fontId="47" fillId="0" borderId="188" xfId="23" applyNumberFormat="1" applyFont="1" applyFill="1" applyBorder="1" applyAlignment="1">
      <alignment horizontal="center" wrapText="1"/>
      <protection/>
    </xf>
    <xf numFmtId="181" fontId="47" fillId="0" borderId="189" xfId="23" applyNumberFormat="1" applyFont="1" applyFill="1" applyBorder="1" applyAlignment="1">
      <alignment horizontal="center" wrapText="1"/>
      <protection/>
    </xf>
    <xf numFmtId="0" fontId="47" fillId="0" borderId="145" xfId="23" applyFont="1" applyFill="1" applyBorder="1">
      <alignment/>
      <protection/>
    </xf>
    <xf numFmtId="0" fontId="47" fillId="0" borderId="60" xfId="23" applyFont="1" applyFill="1" applyBorder="1">
      <alignment/>
      <protection/>
    </xf>
    <xf numFmtId="0" fontId="47" fillId="0" borderId="60" xfId="23" applyFont="1" applyFill="1" applyBorder="1" applyAlignment="1">
      <alignment horizontal="center"/>
      <protection/>
    </xf>
    <xf numFmtId="0" fontId="47" fillId="0" borderId="42" xfId="23" applyNumberFormat="1" applyFont="1" applyFill="1" applyBorder="1" applyAlignment="1">
      <alignment horizontal="center"/>
      <protection/>
    </xf>
    <xf numFmtId="0" fontId="47" fillId="0" borderId="190" xfId="23" applyNumberFormat="1" applyFont="1" applyFill="1" applyBorder="1" applyAlignment="1">
      <alignment horizontal="center"/>
      <protection/>
    </xf>
    <xf numFmtId="49" fontId="47" fillId="0" borderId="191" xfId="23" applyNumberFormat="1" applyFont="1" applyFill="1" applyBorder="1" applyAlignment="1">
      <alignment horizontal="right" vertical="center"/>
      <protection/>
    </xf>
    <xf numFmtId="0" fontId="47" fillId="0" borderId="21" xfId="23" applyFont="1" applyFill="1" applyBorder="1" applyAlignment="1">
      <alignment horizontal="center" vertical="center"/>
      <protection/>
    </xf>
    <xf numFmtId="0" fontId="47" fillId="0" borderId="22" xfId="23" applyFont="1" applyFill="1" applyBorder="1" applyAlignment="1">
      <alignment horizontal="left" vertical="center" wrapText="1"/>
      <protection/>
    </xf>
    <xf numFmtId="181" fontId="47" fillId="0" borderId="21" xfId="23" applyNumberFormat="1" applyFont="1" applyFill="1" applyBorder="1" applyAlignment="1">
      <alignment horizontal="right" wrapText="1"/>
      <protection/>
    </xf>
    <xf numFmtId="181" fontId="47" fillId="0" borderId="63" xfId="23" applyNumberFormat="1" applyFont="1" applyFill="1" applyBorder="1" applyAlignment="1">
      <alignment horizontal="right" wrapText="1"/>
      <protection/>
    </xf>
    <xf numFmtId="181" fontId="47" fillId="0" borderId="192" xfId="23" applyNumberFormat="1" applyFont="1" applyFill="1" applyBorder="1" applyAlignment="1">
      <alignment horizontal="right"/>
      <protection/>
    </xf>
    <xf numFmtId="49" fontId="47" fillId="0" borderId="193" xfId="23" applyNumberFormat="1" applyFont="1" applyFill="1" applyBorder="1" applyAlignment="1">
      <alignment horizontal="right" vertical="center"/>
      <protection/>
    </xf>
    <xf numFmtId="0" fontId="47" fillId="0" borderId="36" xfId="23" applyFont="1" applyFill="1" applyBorder="1" applyAlignment="1">
      <alignment horizontal="center" vertical="center"/>
      <protection/>
    </xf>
    <xf numFmtId="0" fontId="47" fillId="0" borderId="33" xfId="23" applyFont="1" applyFill="1" applyBorder="1" applyAlignment="1">
      <alignment horizontal="left" vertical="center" wrapText="1"/>
      <protection/>
    </xf>
    <xf numFmtId="181" fontId="47" fillId="0" borderId="33" xfId="23" applyNumberFormat="1" applyFont="1" applyFill="1" applyBorder="1" applyAlignment="1">
      <alignment horizontal="right" wrapText="1"/>
      <protection/>
    </xf>
    <xf numFmtId="181" fontId="47" fillId="0" borderId="36" xfId="23" applyNumberFormat="1" applyFont="1" applyFill="1" applyBorder="1" applyAlignment="1">
      <alignment horizontal="right" wrapText="1"/>
      <protection/>
    </xf>
    <xf numFmtId="181" fontId="47" fillId="0" borderId="194" xfId="23" applyNumberFormat="1" applyFont="1" applyFill="1" applyBorder="1" applyAlignment="1">
      <alignment horizontal="right"/>
      <protection/>
    </xf>
    <xf numFmtId="0" fontId="47" fillId="0" borderId="0" xfId="23" applyFont="1" applyFill="1" applyBorder="1">
      <alignment/>
      <protection/>
    </xf>
    <xf numFmtId="0" fontId="47" fillId="0" borderId="33" xfId="23" applyFont="1" applyFill="1" applyBorder="1" applyAlignment="1">
      <alignment vertical="center" wrapText="1"/>
      <protection/>
    </xf>
    <xf numFmtId="49" fontId="47" fillId="0" borderId="142" xfId="23" applyNumberFormat="1" applyFont="1" applyFill="1" applyBorder="1" applyAlignment="1">
      <alignment horizontal="right" vertical="center"/>
      <protection/>
    </xf>
    <xf numFmtId="0" fontId="47" fillId="0" borderId="9" xfId="23" applyFont="1" applyFill="1" applyBorder="1" applyAlignment="1">
      <alignment horizontal="center" vertical="center"/>
      <protection/>
    </xf>
    <xf numFmtId="0" fontId="47" fillId="0" borderId="10" xfId="23" applyFont="1" applyFill="1" applyBorder="1" applyAlignment="1">
      <alignment vertical="center" wrapText="1"/>
      <protection/>
    </xf>
    <xf numFmtId="181" fontId="47" fillId="0" borderId="9" xfId="23" applyNumberFormat="1" applyFont="1" applyFill="1" applyBorder="1" applyAlignment="1">
      <alignment horizontal="right" wrapText="1"/>
      <protection/>
    </xf>
    <xf numFmtId="181" fontId="47" fillId="0" borderId="195" xfId="23" applyNumberFormat="1" applyFont="1" applyFill="1" applyBorder="1" applyAlignment="1">
      <alignment horizontal="right"/>
      <protection/>
    </xf>
    <xf numFmtId="49" fontId="47" fillId="0" borderId="144" xfId="23" applyNumberFormat="1" applyFont="1" applyFill="1" applyBorder="1" applyAlignment="1">
      <alignment horizontal="right" vertical="center"/>
      <protection/>
    </xf>
    <xf numFmtId="0" fontId="47" fillId="0" borderId="26" xfId="23" applyFont="1" applyFill="1" applyBorder="1" applyAlignment="1">
      <alignment horizontal="center" vertical="center"/>
      <protection/>
    </xf>
    <xf numFmtId="0" fontId="47" fillId="0" borderId="26" xfId="23" applyFont="1" applyFill="1" applyBorder="1" applyAlignment="1">
      <alignment vertical="center" wrapText="1"/>
      <protection/>
    </xf>
    <xf numFmtId="181" fontId="47" fillId="0" borderId="26" xfId="23" applyNumberFormat="1" applyFont="1" applyFill="1" applyBorder="1" applyAlignment="1">
      <alignment horizontal="right" wrapText="1"/>
      <protection/>
    </xf>
    <xf numFmtId="181" fontId="47" fillId="0" borderId="196" xfId="23" applyNumberFormat="1" applyFont="1" applyFill="1" applyBorder="1" applyAlignment="1">
      <alignment horizontal="right" wrapText="1"/>
      <protection/>
    </xf>
    <xf numFmtId="0" fontId="47" fillId="0" borderId="25" xfId="23" applyFont="1" applyFill="1" applyBorder="1" applyAlignment="1">
      <alignment horizontal="center" vertical="center"/>
      <protection/>
    </xf>
    <xf numFmtId="181" fontId="47" fillId="0" borderId="196" xfId="23" applyNumberFormat="1" applyFont="1" applyFill="1" applyBorder="1" applyAlignment="1">
      <alignment horizontal="right"/>
      <protection/>
    </xf>
    <xf numFmtId="0" fontId="47" fillId="0" borderId="22" xfId="23" applyFont="1" applyFill="1" applyBorder="1" applyAlignment="1">
      <alignment vertical="center" wrapText="1"/>
      <protection/>
    </xf>
    <xf numFmtId="181" fontId="47" fillId="0" borderId="22" xfId="23" applyNumberFormat="1" applyFont="1" applyFill="1" applyBorder="1" applyAlignment="1">
      <alignment horizontal="right" wrapText="1"/>
      <protection/>
    </xf>
    <xf numFmtId="181" fontId="47" fillId="0" borderId="197" xfId="23" applyNumberFormat="1" applyFont="1" applyFill="1" applyBorder="1" applyAlignment="1">
      <alignment horizontal="right"/>
      <protection/>
    </xf>
    <xf numFmtId="0" fontId="1" fillId="0" borderId="33" xfId="23" applyFont="1" applyFill="1" applyBorder="1" applyAlignment="1">
      <alignment horizontal="left" vertical="center" wrapText="1"/>
      <protection/>
    </xf>
    <xf numFmtId="0" fontId="47" fillId="0" borderId="10" xfId="23" applyFont="1" applyFill="1" applyBorder="1" applyAlignment="1">
      <alignment horizontal="left" vertical="center" wrapText="1"/>
      <protection/>
    </xf>
    <xf numFmtId="181" fontId="47" fillId="0" borderId="50" xfId="23" applyNumberFormat="1" applyFont="1" applyFill="1" applyBorder="1" applyAlignment="1">
      <alignment horizontal="right" wrapText="1"/>
      <protection/>
    </xf>
    <xf numFmtId="181" fontId="47" fillId="0" borderId="71" xfId="23" applyNumberFormat="1" applyFont="1" applyFill="1" applyBorder="1" applyAlignment="1">
      <alignment horizontal="right" wrapText="1"/>
      <protection/>
    </xf>
    <xf numFmtId="181" fontId="47" fillId="0" borderId="198" xfId="23" applyNumberFormat="1" applyFont="1" applyFill="1" applyBorder="1" applyAlignment="1">
      <alignment horizontal="right"/>
      <protection/>
    </xf>
    <xf numFmtId="181" fontId="47" fillId="0" borderId="25" xfId="23" applyNumberFormat="1" applyFont="1" applyFill="1" applyBorder="1" applyAlignment="1">
      <alignment horizontal="right" wrapText="1"/>
      <protection/>
    </xf>
    <xf numFmtId="0" fontId="47" fillId="0" borderId="159" xfId="23" applyFont="1" applyFill="1" applyBorder="1" applyAlignment="1">
      <alignment vertical="center"/>
      <protection/>
    </xf>
    <xf numFmtId="0" fontId="47" fillId="0" borderId="164" xfId="23" applyFont="1" applyFill="1" applyBorder="1" applyAlignment="1">
      <alignment horizontal="center" vertical="center"/>
      <protection/>
    </xf>
    <xf numFmtId="0" fontId="47" fillId="0" borderId="160" xfId="23" applyFont="1" applyFill="1" applyBorder="1" applyAlignment="1">
      <alignment vertical="center" wrapText="1"/>
      <protection/>
    </xf>
    <xf numFmtId="181" fontId="47" fillId="0" borderId="164" xfId="23" applyNumberFormat="1" applyFont="1" applyFill="1" applyBorder="1" applyAlignment="1">
      <alignment horizontal="right" wrapText="1"/>
      <protection/>
    </xf>
    <xf numFmtId="181" fontId="47" fillId="0" borderId="199" xfId="23" applyNumberFormat="1" applyFont="1" applyFill="1" applyBorder="1" applyAlignment="1">
      <alignment horizontal="right"/>
      <protection/>
    </xf>
    <xf numFmtId="0" fontId="47" fillId="0" borderId="32" xfId="23" applyFont="1" applyFill="1" applyBorder="1" applyAlignment="1">
      <alignment vertical="center"/>
      <protection/>
    </xf>
    <xf numFmtId="49" fontId="47" fillId="0" borderId="20" xfId="23" applyNumberFormat="1" applyFont="1" applyFill="1" applyBorder="1" applyAlignment="1">
      <alignment horizontal="right" vertical="center"/>
      <protection/>
    </xf>
    <xf numFmtId="49" fontId="47" fillId="0" borderId="8" xfId="23" applyNumberFormat="1" applyFont="1" applyFill="1" applyBorder="1" applyAlignment="1">
      <alignment horizontal="right" vertical="center"/>
      <protection/>
    </xf>
    <xf numFmtId="181" fontId="47" fillId="0" borderId="200" xfId="23" applyNumberFormat="1" applyFont="1" applyFill="1" applyBorder="1" applyAlignment="1">
      <alignment horizontal="right"/>
      <protection/>
    </xf>
    <xf numFmtId="49" fontId="47" fillId="0" borderId="16" xfId="23" applyNumberFormat="1" applyFont="1" applyFill="1" applyBorder="1" applyAlignment="1">
      <alignment horizontal="right" vertical="center"/>
      <protection/>
    </xf>
    <xf numFmtId="0" fontId="47" fillId="0" borderId="17" xfId="23" applyFont="1" applyFill="1" applyBorder="1" applyAlignment="1">
      <alignment horizontal="center" vertical="center"/>
      <protection/>
    </xf>
    <xf numFmtId="0" fontId="47" fillId="0" borderId="18" xfId="23" applyFont="1" applyFill="1" applyBorder="1" applyAlignment="1">
      <alignment vertical="center" wrapText="1"/>
      <protection/>
    </xf>
    <xf numFmtId="181" fontId="47" fillId="0" borderId="175" xfId="23" applyNumberFormat="1" applyFont="1" applyFill="1" applyBorder="1" applyAlignment="1">
      <alignment horizontal="right" wrapText="1"/>
      <protection/>
    </xf>
    <xf numFmtId="181" fontId="47" fillId="0" borderId="201" xfId="23" applyNumberFormat="1" applyFont="1" applyFill="1" applyBorder="1" applyAlignment="1">
      <alignment horizontal="right"/>
      <protection/>
    </xf>
    <xf numFmtId="0" fontId="47" fillId="0" borderId="143" xfId="23" applyFont="1" applyFill="1" applyBorder="1" applyAlignment="1">
      <alignment vertical="center"/>
      <protection/>
    </xf>
    <xf numFmtId="181" fontId="47" fillId="0" borderId="17" xfId="23" applyNumberFormat="1" applyFont="1" applyFill="1" applyBorder="1" applyAlignment="1">
      <alignment horizontal="right" wrapText="1"/>
      <protection/>
    </xf>
    <xf numFmtId="0" fontId="47" fillId="0" borderId="144" xfId="23" applyFont="1" applyFill="1" applyBorder="1" applyAlignment="1">
      <alignment vertical="center"/>
      <protection/>
    </xf>
    <xf numFmtId="0" fontId="47" fillId="0" borderId="25" xfId="23" applyFont="1" applyFill="1" applyBorder="1" applyAlignment="1">
      <alignment horizontal="center"/>
      <protection/>
    </xf>
    <xf numFmtId="0" fontId="47" fillId="0" borderId="191" xfId="23" applyFont="1" applyFill="1" applyBorder="1" applyAlignment="1">
      <alignment horizontal="right" vertical="center"/>
      <protection/>
    </xf>
    <xf numFmtId="49" fontId="47" fillId="0" borderId="21" xfId="23" applyNumberFormat="1" applyFont="1" applyFill="1" applyBorder="1" applyAlignment="1">
      <alignment horizontal="center" vertical="center"/>
      <protection/>
    </xf>
    <xf numFmtId="181" fontId="47" fillId="0" borderId="21" xfId="23" applyNumberFormat="1" applyFont="1" applyFill="1" applyBorder="1" applyAlignment="1">
      <alignment horizontal="right"/>
      <protection/>
    </xf>
    <xf numFmtId="181" fontId="47" fillId="0" borderId="200" xfId="23" applyNumberFormat="1" applyFont="1" applyFill="1" applyBorder="1" applyAlignment="1">
      <alignment horizontal="right" wrapText="1"/>
      <protection/>
    </xf>
    <xf numFmtId="49" fontId="3" fillId="0" borderId="36" xfId="23" applyNumberFormat="1" applyFont="1" applyFill="1" applyBorder="1" applyAlignment="1">
      <alignment horizontal="center" vertical="center"/>
      <protection/>
    </xf>
    <xf numFmtId="0" fontId="3" fillId="0" borderId="33" xfId="23" applyFont="1" applyFill="1" applyBorder="1" applyAlignment="1">
      <alignment vertical="center" wrapText="1"/>
      <protection/>
    </xf>
    <xf numFmtId="49" fontId="47" fillId="0" borderId="146" xfId="23" applyNumberFormat="1" applyFont="1" applyFill="1" applyBorder="1" applyAlignment="1">
      <alignment horizontal="right" vertical="center"/>
      <protection/>
    </xf>
    <xf numFmtId="49" fontId="47" fillId="0" borderId="135" xfId="23" applyNumberFormat="1" applyFont="1" applyFill="1" applyBorder="1" applyAlignment="1">
      <alignment horizontal="center" vertical="center"/>
      <protection/>
    </xf>
    <xf numFmtId="0" fontId="47" fillId="0" borderId="127" xfId="23" applyFont="1" applyFill="1" applyBorder="1" applyAlignment="1">
      <alignment vertical="center" wrapText="1"/>
      <protection/>
    </xf>
    <xf numFmtId="181" fontId="47" fillId="0" borderId="135" xfId="23" applyNumberFormat="1" applyFont="1" applyFill="1" applyBorder="1" applyAlignment="1">
      <alignment horizontal="right" wrapText="1"/>
      <protection/>
    </xf>
    <xf numFmtId="181" fontId="47" fillId="0" borderId="127" xfId="23" applyNumberFormat="1" applyFont="1" applyFill="1" applyBorder="1" applyAlignment="1">
      <alignment horizontal="right" wrapText="1"/>
      <protection/>
    </xf>
    <xf numFmtId="181" fontId="47" fillId="0" borderId="202" xfId="23" applyNumberFormat="1" applyFont="1" applyFill="1" applyBorder="1" applyAlignment="1">
      <alignment horizontal="right" wrapText="1"/>
      <protection/>
    </xf>
    <xf numFmtId="0" fontId="47" fillId="0" borderId="63" xfId="23" applyFont="1" applyFill="1" applyBorder="1" applyAlignment="1">
      <alignment vertical="center" wrapText="1"/>
      <protection/>
    </xf>
    <xf numFmtId="49" fontId="47" fillId="0" borderId="36" xfId="23" applyNumberFormat="1" applyFont="1" applyFill="1" applyBorder="1" applyAlignment="1">
      <alignment horizontal="center" vertical="center"/>
      <protection/>
    </xf>
    <xf numFmtId="181" fontId="47" fillId="0" borderId="36" xfId="23" applyNumberFormat="1" applyFont="1" applyFill="1" applyBorder="1" applyAlignment="1">
      <alignment horizontal="right"/>
      <protection/>
    </xf>
    <xf numFmtId="181" fontId="47" fillId="0" borderId="203" xfId="23" applyNumberFormat="1" applyFont="1" applyFill="1" applyBorder="1" applyAlignment="1">
      <alignment horizontal="right"/>
      <protection/>
    </xf>
    <xf numFmtId="49" fontId="47" fillId="0" borderId="204" xfId="23" applyNumberFormat="1" applyFont="1" applyFill="1" applyBorder="1" applyAlignment="1">
      <alignment horizontal="right" vertical="center"/>
      <protection/>
    </xf>
    <xf numFmtId="0" fontId="47" fillId="0" borderId="64" xfId="23" applyFont="1" applyFill="1" applyBorder="1" applyAlignment="1">
      <alignment horizontal="center" vertical="center"/>
      <protection/>
    </xf>
    <xf numFmtId="0" fontId="47" fillId="0" borderId="105" xfId="23" applyFont="1" applyFill="1" applyBorder="1" applyAlignment="1">
      <alignment vertical="center" wrapText="1"/>
      <protection/>
    </xf>
    <xf numFmtId="181" fontId="47" fillId="0" borderId="64" xfId="23" applyNumberFormat="1" applyFont="1" applyFill="1" applyBorder="1" applyAlignment="1">
      <alignment horizontal="right" wrapText="1"/>
      <protection/>
    </xf>
    <xf numFmtId="181" fontId="47" fillId="0" borderId="205" xfId="23" applyNumberFormat="1" applyFont="1" applyFill="1" applyBorder="1" applyAlignment="1">
      <alignment horizontal="right" wrapText="1"/>
      <protection/>
    </xf>
    <xf numFmtId="0" fontId="47" fillId="0" borderId="135" xfId="23" applyFont="1" applyFill="1" applyBorder="1" applyAlignment="1">
      <alignment horizontal="center" vertical="center"/>
      <protection/>
    </xf>
    <xf numFmtId="181" fontId="47" fillId="0" borderId="64" xfId="23" applyNumberFormat="1" applyFont="1" applyFill="1" applyBorder="1" applyAlignment="1">
      <alignment horizontal="right"/>
      <protection/>
    </xf>
    <xf numFmtId="181" fontId="47" fillId="0" borderId="63" xfId="23" applyNumberFormat="1" applyFont="1" applyFill="1" applyBorder="1" applyAlignment="1">
      <alignment horizontal="right"/>
      <protection/>
    </xf>
    <xf numFmtId="181" fontId="47" fillId="0" borderId="22" xfId="23" applyNumberFormat="1" applyFont="1" applyFill="1" applyBorder="1" applyAlignment="1">
      <alignment horizontal="right"/>
      <protection/>
    </xf>
    <xf numFmtId="0" fontId="47" fillId="0" borderId="33" xfId="23" applyFont="1" applyFill="1" applyBorder="1" applyAlignment="1">
      <alignment horizontal="justify"/>
      <protection/>
    </xf>
    <xf numFmtId="0" fontId="47" fillId="0" borderId="193" xfId="23" applyFont="1" applyFill="1" applyBorder="1" applyAlignment="1">
      <alignment horizontal="right" vertical="center"/>
      <protection/>
    </xf>
    <xf numFmtId="0" fontId="47" fillId="0" borderId="33" xfId="23" applyFont="1" applyFill="1" applyBorder="1" applyAlignment="1">
      <alignment horizontal="center" vertical="center"/>
      <protection/>
    </xf>
    <xf numFmtId="0" fontId="47" fillId="0" borderId="0" xfId="23" applyFont="1" applyFill="1" applyBorder="1" applyAlignment="1">
      <alignment/>
      <protection/>
    </xf>
    <xf numFmtId="0" fontId="47" fillId="0" borderId="142" xfId="23" applyFont="1" applyFill="1" applyBorder="1" applyAlignment="1">
      <alignment horizontal="right" vertical="center"/>
      <protection/>
    </xf>
    <xf numFmtId="181" fontId="47" fillId="0" borderId="53" xfId="23" applyNumberFormat="1" applyFont="1" applyFill="1" applyBorder="1" applyAlignment="1">
      <alignment horizontal="right" wrapText="1"/>
      <protection/>
    </xf>
    <xf numFmtId="0" fontId="47" fillId="0" borderId="144" xfId="23" applyFont="1" applyFill="1" applyBorder="1" applyAlignment="1">
      <alignment horizontal="right" vertical="center"/>
      <protection/>
    </xf>
    <xf numFmtId="181" fontId="47" fillId="0" borderId="206" xfId="23" applyNumberFormat="1" applyFont="1" applyFill="1" applyBorder="1" applyAlignment="1">
      <alignment horizontal="right" wrapText="1"/>
      <protection/>
    </xf>
    <xf numFmtId="0" fontId="47" fillId="0" borderId="191" xfId="23" applyFont="1" applyFill="1" applyBorder="1" applyAlignment="1">
      <alignment vertical="center"/>
      <protection/>
    </xf>
    <xf numFmtId="49" fontId="47" fillId="0" borderId="0" xfId="23" applyNumberFormat="1" applyFont="1" applyFill="1" applyBorder="1">
      <alignment/>
      <protection/>
    </xf>
    <xf numFmtId="0" fontId="47" fillId="0" borderId="207" xfId="23" applyFont="1" applyFill="1" applyBorder="1" applyAlignment="1">
      <alignment horizontal="right" vertical="center"/>
      <protection/>
    </xf>
    <xf numFmtId="181" fontId="47" fillId="0" borderId="26" xfId="23" applyNumberFormat="1" applyFont="1" applyFill="1" applyBorder="1" applyAlignment="1">
      <alignment horizontal="right"/>
      <protection/>
    </xf>
    <xf numFmtId="0" fontId="47" fillId="0" borderId="191" xfId="23" applyFont="1" applyFill="1" applyBorder="1" applyAlignment="1">
      <alignment/>
      <protection/>
    </xf>
    <xf numFmtId="0" fontId="47" fillId="0" borderId="193" xfId="23" applyFont="1" applyFill="1" applyBorder="1" applyAlignment="1">
      <alignment horizontal="right"/>
      <protection/>
    </xf>
    <xf numFmtId="181" fontId="47" fillId="0" borderId="33" xfId="23" applyNumberFormat="1" applyFont="1" applyFill="1" applyBorder="1" applyAlignment="1">
      <alignment horizontal="right"/>
      <protection/>
    </xf>
    <xf numFmtId="0" fontId="47" fillId="0" borderId="36" xfId="23" applyFont="1" applyFill="1" applyBorder="1" applyAlignment="1">
      <alignment vertical="center" wrapText="1"/>
      <protection/>
    </xf>
    <xf numFmtId="0" fontId="47" fillId="0" borderId="143" xfId="23" applyFont="1" applyFill="1" applyBorder="1" applyAlignment="1">
      <alignment horizontal="right"/>
      <protection/>
    </xf>
    <xf numFmtId="0" fontId="47" fillId="0" borderId="18" xfId="23" applyFont="1" applyFill="1" applyBorder="1" applyAlignment="1">
      <alignment horizontal="center" vertical="center"/>
      <protection/>
    </xf>
    <xf numFmtId="0" fontId="47" fillId="0" borderId="17" xfId="23" applyFont="1" applyFill="1" applyBorder="1" applyAlignment="1">
      <alignment vertical="center" wrapText="1"/>
      <protection/>
    </xf>
    <xf numFmtId="0" fontId="47" fillId="0" borderId="25" xfId="23" applyFont="1" applyFill="1" applyBorder="1" applyAlignment="1">
      <alignment vertical="center" wrapText="1"/>
      <protection/>
    </xf>
    <xf numFmtId="0" fontId="47" fillId="0" borderId="143" xfId="23" applyFont="1" applyFill="1" applyBorder="1" applyAlignment="1">
      <alignment horizontal="center" vertical="center"/>
      <protection/>
    </xf>
    <xf numFmtId="181" fontId="1" fillId="0" borderId="26" xfId="23" applyNumberFormat="1" applyFont="1" applyFill="1" applyBorder="1" applyAlignment="1">
      <alignment horizontal="right"/>
      <protection/>
    </xf>
    <xf numFmtId="0" fontId="47" fillId="0" borderId="26" xfId="23" applyNumberFormat="1" applyFont="1" applyFill="1" applyBorder="1" applyAlignment="1">
      <alignment horizontal="center"/>
      <protection/>
    </xf>
    <xf numFmtId="0" fontId="47" fillId="0" borderId="196" xfId="23" applyNumberFormat="1" applyFont="1" applyFill="1" applyBorder="1" applyAlignment="1">
      <alignment horizontal="center"/>
      <protection/>
    </xf>
    <xf numFmtId="0" fontId="47" fillId="0" borderId="22" xfId="23" applyFont="1" applyFill="1" applyBorder="1" applyAlignment="1">
      <alignment horizontal="center" vertical="center"/>
      <protection/>
    </xf>
    <xf numFmtId="0" fontId="47" fillId="0" borderId="21" xfId="23" applyFont="1" applyFill="1" applyBorder="1" applyAlignment="1">
      <alignment vertical="center" wrapText="1"/>
      <protection/>
    </xf>
    <xf numFmtId="181" fontId="47" fillId="0" borderId="9" xfId="23" applyNumberFormat="1" applyFont="1" applyFill="1" applyBorder="1" applyAlignment="1">
      <alignment horizontal="right"/>
      <protection/>
    </xf>
    <xf numFmtId="0" fontId="47" fillId="0" borderId="144" xfId="23" applyFont="1" applyFill="1" applyBorder="1" applyAlignment="1">
      <alignment horizontal="center" vertical="center"/>
      <protection/>
    </xf>
    <xf numFmtId="0" fontId="47" fillId="0" borderId="50" xfId="23" applyFont="1" applyFill="1" applyBorder="1" applyAlignment="1">
      <alignment vertical="center" wrapText="1"/>
      <protection/>
    </xf>
    <xf numFmtId="0" fontId="47" fillId="0" borderId="208" xfId="23" applyFont="1" applyFill="1" applyBorder="1" applyAlignment="1">
      <alignment vertical="center"/>
      <protection/>
    </xf>
    <xf numFmtId="0" fontId="47" fillId="0" borderId="175" xfId="23" applyFont="1" applyFill="1" applyBorder="1" applyAlignment="1">
      <alignment horizontal="center" vertical="center"/>
      <protection/>
    </xf>
    <xf numFmtId="0" fontId="47" fillId="0" borderId="53" xfId="23" applyFont="1" applyFill="1" applyBorder="1" applyAlignment="1">
      <alignment vertical="center" wrapText="1"/>
      <protection/>
    </xf>
    <xf numFmtId="181" fontId="47" fillId="0" borderId="175" xfId="23" applyNumberFormat="1" applyFont="1" applyFill="1" applyBorder="1" applyAlignment="1">
      <alignment horizontal="right"/>
      <protection/>
    </xf>
    <xf numFmtId="0" fontId="47" fillId="0" borderId="193" xfId="23" applyFont="1" applyFill="1" applyBorder="1" applyAlignment="1">
      <alignment vertical="center"/>
      <protection/>
    </xf>
    <xf numFmtId="0" fontId="47" fillId="0" borderId="143" xfId="23" applyFont="1" applyFill="1" applyBorder="1" applyAlignment="1">
      <alignment horizontal="right" vertical="center"/>
      <protection/>
    </xf>
    <xf numFmtId="0" fontId="47" fillId="0" borderId="209" xfId="23" applyFont="1" applyFill="1" applyBorder="1" applyAlignment="1">
      <alignment vertical="center"/>
      <protection/>
    </xf>
    <xf numFmtId="181" fontId="47" fillId="0" borderId="160" xfId="23" applyNumberFormat="1" applyFont="1" applyFill="1" applyBorder="1" applyAlignment="1">
      <alignment horizontal="right" wrapText="1"/>
      <protection/>
    </xf>
    <xf numFmtId="181" fontId="47" fillId="0" borderId="164" xfId="23" applyNumberFormat="1" applyFont="1" applyFill="1" applyBorder="1" applyAlignment="1">
      <alignment horizontal="right"/>
      <protection/>
    </xf>
    <xf numFmtId="181" fontId="47" fillId="0" borderId="4" xfId="23" applyNumberFormat="1" applyFont="1" applyFill="1" applyBorder="1" applyAlignment="1">
      <alignment horizontal="right" wrapText="1"/>
      <protection/>
    </xf>
    <xf numFmtId="181" fontId="47" fillId="0" borderId="210" xfId="23" applyNumberFormat="1" applyFont="1" applyFill="1" applyBorder="1" applyAlignment="1">
      <alignment horizontal="right"/>
      <protection/>
    </xf>
    <xf numFmtId="0" fontId="47" fillId="0" borderId="211" xfId="23" applyFont="1" applyFill="1" applyBorder="1" applyAlignment="1">
      <alignment vertical="center"/>
      <protection/>
    </xf>
    <xf numFmtId="0" fontId="47" fillId="0" borderId="212" xfId="23" applyFont="1" applyFill="1" applyBorder="1" applyAlignment="1">
      <alignment horizontal="center" vertical="center"/>
      <protection/>
    </xf>
    <xf numFmtId="0" fontId="47" fillId="0" borderId="213" xfId="23" applyFont="1" applyFill="1" applyBorder="1" applyAlignment="1">
      <alignment vertical="center" wrapText="1"/>
      <protection/>
    </xf>
    <xf numFmtId="181" fontId="47" fillId="0" borderId="213" xfId="23" applyNumberFormat="1" applyFont="1" applyFill="1" applyBorder="1" applyAlignment="1">
      <alignment horizontal="right" wrapText="1"/>
      <protection/>
    </xf>
    <xf numFmtId="181" fontId="47" fillId="0" borderId="212" xfId="23" applyNumberFormat="1" applyFont="1" applyFill="1" applyBorder="1" applyAlignment="1">
      <alignment horizontal="right"/>
      <protection/>
    </xf>
    <xf numFmtId="181" fontId="47" fillId="0" borderId="214" xfId="23" applyNumberFormat="1" applyFont="1" applyFill="1" applyBorder="1" applyAlignment="1">
      <alignment horizontal="right"/>
      <protection/>
    </xf>
    <xf numFmtId="0" fontId="47" fillId="0" borderId="142" xfId="23" applyFont="1" applyFill="1" applyBorder="1" applyAlignment="1">
      <alignment vertical="center"/>
      <protection/>
    </xf>
    <xf numFmtId="181" fontId="47" fillId="0" borderId="3" xfId="23" applyNumberFormat="1" applyFont="1" applyFill="1" applyBorder="1" applyAlignment="1">
      <alignment horizontal="right" wrapText="1"/>
      <protection/>
    </xf>
    <xf numFmtId="0" fontId="47" fillId="0" borderId="215" xfId="23" applyFont="1" applyFill="1" applyBorder="1" applyAlignment="1">
      <alignment vertical="center"/>
      <protection/>
    </xf>
    <xf numFmtId="0" fontId="47" fillId="0" borderId="3" xfId="23" applyFont="1" applyFill="1" applyBorder="1" applyAlignment="1">
      <alignment horizontal="center" vertical="center"/>
      <protection/>
    </xf>
    <xf numFmtId="0" fontId="47" fillId="0" borderId="144" xfId="23" applyFont="1" applyFill="1" applyBorder="1">
      <alignment/>
      <protection/>
    </xf>
    <xf numFmtId="0" fontId="47" fillId="0" borderId="26" xfId="23" applyFont="1" applyFill="1" applyBorder="1" applyAlignment="1">
      <alignment horizontal="left"/>
      <protection/>
    </xf>
    <xf numFmtId="181" fontId="47" fillId="0" borderId="216" xfId="23" applyNumberFormat="1" applyFont="1" applyFill="1" applyBorder="1" applyAlignment="1">
      <alignment horizontal="right" wrapText="1"/>
      <protection/>
    </xf>
    <xf numFmtId="181" fontId="47" fillId="0" borderId="217" xfId="23" applyNumberFormat="1" applyFont="1" applyFill="1" applyBorder="1" applyAlignment="1">
      <alignment horizontal="right" wrapText="1"/>
      <protection/>
    </xf>
    <xf numFmtId="181" fontId="47" fillId="0" borderId="218" xfId="23" applyNumberFormat="1" applyFont="1" applyFill="1" applyBorder="1" applyAlignment="1">
      <alignment horizontal="right" wrapText="1"/>
      <protection/>
    </xf>
    <xf numFmtId="0" fontId="1" fillId="0" borderId="0" xfId="23" applyFont="1" applyFill="1">
      <alignment/>
      <protection/>
    </xf>
    <xf numFmtId="4" fontId="47" fillId="0" borderId="0" xfId="23" applyNumberFormat="1" applyFont="1" applyFill="1" applyBorder="1" applyAlignment="1">
      <alignment horizontal="right" vertical="center" wrapText="1"/>
      <protection/>
    </xf>
    <xf numFmtId="181" fontId="47" fillId="0" borderId="0" xfId="23" applyNumberFormat="1" applyFont="1" applyFill="1" applyBorder="1" applyAlignment="1">
      <alignment horizontal="center" vertical="center" wrapText="1"/>
      <protection/>
    </xf>
    <xf numFmtId="181" fontId="47" fillId="0" borderId="0" xfId="23" applyNumberFormat="1" applyFont="1" applyFill="1" applyBorder="1" applyAlignment="1">
      <alignment horizontal="right" vertical="center" wrapText="1"/>
      <protection/>
    </xf>
    <xf numFmtId="4" fontId="47" fillId="0" borderId="0" xfId="23" applyNumberFormat="1" applyFont="1" applyFill="1">
      <alignment/>
      <protection/>
    </xf>
    <xf numFmtId="3" fontId="0" fillId="0" borderId="171" xfId="33" applyNumberFormat="1" applyFont="1" applyFill="1" applyBorder="1" applyAlignment="1">
      <alignment/>
      <protection/>
    </xf>
    <xf numFmtId="3" fontId="0" fillId="0" borderId="67" xfId="33" applyNumberFormat="1" applyFont="1" applyFill="1" applyBorder="1" applyAlignment="1">
      <alignment/>
      <protection/>
    </xf>
    <xf numFmtId="3" fontId="0" fillId="0" borderId="68" xfId="33" applyNumberFormat="1" applyFont="1" applyFill="1" applyBorder="1" applyAlignment="1">
      <alignment/>
      <protection/>
    </xf>
    <xf numFmtId="3" fontId="0" fillId="0" borderId="219" xfId="33" applyNumberFormat="1" applyFont="1" applyFill="1" applyBorder="1" applyAlignment="1">
      <alignment wrapText="1"/>
      <protection/>
    </xf>
    <xf numFmtId="3" fontId="57" fillId="0" borderId="220" xfId="33" applyNumberFormat="1" applyFont="1" applyFill="1" applyBorder="1" applyAlignment="1">
      <alignment/>
      <protection/>
    </xf>
    <xf numFmtId="4" fontId="1" fillId="0" borderId="159" xfId="33" applyNumberFormat="1" applyBorder="1" applyAlignment="1">
      <alignment horizontal="right"/>
      <protection/>
    </xf>
    <xf numFmtId="4" fontId="1" fillId="0" borderId="160" xfId="33" applyNumberFormat="1" applyBorder="1" applyAlignment="1">
      <alignment horizontal="right"/>
      <protection/>
    </xf>
    <xf numFmtId="4" fontId="1" fillId="0" borderId="32" xfId="33" applyNumberFormat="1" applyBorder="1" applyAlignment="1">
      <alignment horizontal="right"/>
      <protection/>
    </xf>
    <xf numFmtId="4" fontId="1" fillId="0" borderId="33" xfId="33" applyNumberFormat="1" applyBorder="1" applyAlignment="1">
      <alignment horizontal="right"/>
      <protection/>
    </xf>
    <xf numFmtId="4" fontId="1" fillId="0" borderId="22" xfId="33" applyNumberFormat="1" applyBorder="1" applyAlignment="1">
      <alignment horizontal="right"/>
      <protection/>
    </xf>
    <xf numFmtId="4" fontId="1" fillId="0" borderId="161" xfId="33" applyNumberFormat="1" applyBorder="1" applyAlignment="1">
      <alignment horizontal="right"/>
      <protection/>
    </xf>
    <xf numFmtId="4" fontId="1" fillId="0" borderId="47" xfId="33" applyNumberFormat="1" applyBorder="1" applyAlignment="1">
      <alignment horizontal="right"/>
      <protection/>
    </xf>
    <xf numFmtId="4" fontId="1" fillId="0" borderId="163" xfId="33" applyNumberFormat="1" applyBorder="1" applyAlignment="1">
      <alignment horizontal="right"/>
      <protection/>
    </xf>
    <xf numFmtId="4" fontId="1" fillId="0" borderId="34" xfId="33" applyNumberFormat="1" applyBorder="1" applyAlignment="1">
      <alignment horizontal="right"/>
      <protection/>
    </xf>
    <xf numFmtId="3" fontId="70" fillId="0" borderId="43" xfId="33" applyNumberFormat="1" applyFont="1" applyFill="1" applyBorder="1" applyAlignment="1">
      <alignment/>
      <protection/>
    </xf>
    <xf numFmtId="4" fontId="0" fillId="0" borderId="33" xfId="33" applyNumberFormat="1" applyFont="1" applyFill="1" applyBorder="1" applyAlignment="1">
      <alignment horizontal="right" wrapText="1"/>
      <protection/>
    </xf>
    <xf numFmtId="4" fontId="0" fillId="0" borderId="33" xfId="33" applyNumberFormat="1" applyFont="1" applyFill="1" applyBorder="1" applyAlignment="1">
      <alignment horizontal="right"/>
      <protection/>
    </xf>
    <xf numFmtId="3" fontId="70" fillId="0" borderId="41" xfId="33" applyNumberFormat="1" applyFont="1" applyFill="1" applyBorder="1" applyAlignment="1">
      <alignment/>
      <protection/>
    </xf>
    <xf numFmtId="0" fontId="80" fillId="0" borderId="20" xfId="33" applyFont="1" applyFill="1" applyBorder="1" applyAlignment="1">
      <alignment wrapText="1"/>
      <protection/>
    </xf>
    <xf numFmtId="0" fontId="80" fillId="0" borderId="22" xfId="33" applyFont="1" applyFill="1" applyBorder="1" applyAlignment="1">
      <alignment wrapText="1"/>
      <protection/>
    </xf>
    <xf numFmtId="4" fontId="0" fillId="0" borderId="20" xfId="33" applyNumberFormat="1" applyFont="1" applyFill="1" applyBorder="1" applyAlignment="1">
      <alignment wrapText="1"/>
      <protection/>
    </xf>
    <xf numFmtId="4" fontId="0" fillId="0" borderId="22" xfId="33" applyNumberFormat="1" applyFont="1" applyFill="1" applyBorder="1" applyAlignment="1">
      <alignment wrapText="1"/>
      <protection/>
    </xf>
    <xf numFmtId="4" fontId="0" fillId="0" borderId="32" xfId="33" applyNumberFormat="1" applyFont="1" applyFill="1" applyBorder="1" applyAlignment="1">
      <alignment wrapText="1"/>
      <protection/>
    </xf>
    <xf numFmtId="4" fontId="0" fillId="0" borderId="33" xfId="33" applyNumberFormat="1" applyFont="1" applyFill="1" applyBorder="1" applyAlignment="1">
      <alignment wrapText="1"/>
      <protection/>
    </xf>
    <xf numFmtId="172" fontId="1" fillId="0" borderId="159" xfId="33" applyNumberFormat="1" applyBorder="1" applyAlignment="1">
      <alignment horizontal="right"/>
      <protection/>
    </xf>
    <xf numFmtId="172" fontId="1" fillId="0" borderId="160" xfId="33" applyNumberFormat="1" applyBorder="1" applyAlignment="1">
      <alignment horizontal="right"/>
      <protection/>
    </xf>
    <xf numFmtId="172" fontId="1" fillId="0" borderId="163" xfId="33" applyNumberFormat="1" applyBorder="1" applyAlignment="1">
      <alignment horizontal="right"/>
      <protection/>
    </xf>
    <xf numFmtId="172" fontId="1" fillId="0" borderId="32" xfId="33" applyNumberFormat="1" applyBorder="1" applyAlignment="1">
      <alignment horizontal="right"/>
      <protection/>
    </xf>
    <xf numFmtId="172" fontId="1" fillId="0" borderId="35" xfId="33" applyNumberFormat="1" applyBorder="1" applyAlignment="1">
      <alignment horizontal="right"/>
      <protection/>
    </xf>
    <xf numFmtId="172" fontId="1" fillId="0" borderId="34" xfId="33" applyNumberFormat="1" applyBorder="1" applyAlignment="1">
      <alignment horizontal="right"/>
      <protection/>
    </xf>
    <xf numFmtId="0" fontId="1" fillId="0" borderId="56" xfId="33" applyBorder="1" applyAlignment="1">
      <alignment horizontal="right"/>
      <protection/>
    </xf>
    <xf numFmtId="0" fontId="1" fillId="0" borderId="67" xfId="33" applyBorder="1" applyAlignment="1">
      <alignment horizontal="right"/>
      <protection/>
    </xf>
    <xf numFmtId="172" fontId="1" fillId="0" borderId="22" xfId="33" applyNumberFormat="1" applyBorder="1" applyAlignment="1">
      <alignment horizontal="right"/>
      <protection/>
    </xf>
    <xf numFmtId="172" fontId="1" fillId="0" borderId="67" xfId="33" applyNumberFormat="1" applyFont="1" applyBorder="1" applyAlignment="1">
      <alignment horizontal="right"/>
      <protection/>
    </xf>
    <xf numFmtId="172" fontId="0" fillId="0" borderId="32" xfId="33" applyNumberFormat="1" applyFont="1" applyFill="1" applyBorder="1" applyAlignment="1">
      <alignment horizontal="right" wrapText="1"/>
      <protection/>
    </xf>
    <xf numFmtId="172" fontId="0" fillId="0" borderId="33" xfId="33" applyNumberFormat="1" applyFont="1" applyFill="1" applyBorder="1" applyAlignment="1">
      <alignment horizontal="right" wrapText="1"/>
      <protection/>
    </xf>
    <xf numFmtId="172" fontId="0" fillId="0" borderId="21" xfId="33" applyNumberFormat="1" applyFont="1" applyFill="1" applyBorder="1" applyAlignment="1">
      <alignment horizontal="right" wrapText="1"/>
      <protection/>
    </xf>
  </cellXfs>
  <cellStyles count="2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ilance jednoduchá" xfId="20"/>
    <cellStyle name="normální_List1" xfId="21"/>
    <cellStyle name="normální_Tab 10 - příjmy" xfId="22"/>
    <cellStyle name="normální_Tab 13 - účty ČNB" xfId="23"/>
    <cellStyle name="normální_Tab 3 - mzdy 2009-upr.19.2.10" xfId="24"/>
    <cellStyle name="normální_Tab 4 - výdaje VaV-upr. NNV" xfId="25"/>
    <cellStyle name="normální_Tab 5 - výdaje celkem-2009" xfId="26"/>
    <cellStyle name="normální_Tab 6 - Kraje a obce-celkem 2009" xfId="27"/>
    <cellStyle name="normální_Tab 6a - Kraje neinv -2009" xfId="28"/>
    <cellStyle name="normální_Tab 6b - Kraje inv -2009" xfId="29"/>
    <cellStyle name="normální_Tab 6e - Obce neinv -2009" xfId="30"/>
    <cellStyle name="normální_Tab 6f - Obce inv -2009" xfId="31"/>
    <cellStyle name="normální_Tab 7 - ISPROFIN-2009" xfId="32"/>
    <cellStyle name="normální_Tab 9a - výdaje IOP" xfId="33"/>
    <cellStyle name="normální_Tab 9b-výdaje EHP Norsko" xfId="34"/>
    <cellStyle name="Percent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225;vrh%20SR\N%202009\0.NR%202009%20a%20SDV%202010-2001\1.%20NR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S%20Z%20&#218;\2009\Rozpo&#269;et%202009%20po%20zm&#283;n&#225;ch\RZ%202009%20-%20Stan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%2013%20-%20&#250;&#269;ty%20&#268;N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338MI"/>
    </sheetNames>
    <sheetDataSet>
      <sheetData sheetId="19">
        <row r="13">
          <cell r="DF13">
            <v>12199</v>
          </cell>
          <cell r="DG13">
            <v>120242</v>
          </cell>
          <cell r="DH13">
            <v>283</v>
          </cell>
        </row>
        <row r="68">
          <cell r="DF68">
            <v>54802</v>
          </cell>
          <cell r="DG68">
            <v>1579342</v>
          </cell>
          <cell r="DH68">
            <v>6831</v>
          </cell>
        </row>
        <row r="75">
          <cell r="DE75">
            <v>1766585</v>
          </cell>
          <cell r="DF75">
            <v>67001</v>
          </cell>
          <cell r="DG75">
            <v>1699584</v>
          </cell>
          <cell r="DH75">
            <v>7114</v>
          </cell>
          <cell r="DI75">
            <v>19908.912004498172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Schv.o."/>
    </sheetNames>
    <sheetDataSet>
      <sheetData sheetId="0">
        <row r="29">
          <cell r="FF29">
            <v>1818022</v>
          </cell>
          <cell r="FG29">
            <v>78722</v>
          </cell>
          <cell r="FH29">
            <v>1739300</v>
          </cell>
          <cell r="FI29">
            <v>7127</v>
          </cell>
          <cell r="FJ29">
            <v>7124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barevná"/>
      <sheetName val="konečn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view="pageBreakPreview" zoomScale="75" zoomScaleSheetLayoutView="75" workbookViewId="0" topLeftCell="D55">
      <selection activeCell="E67" sqref="E67"/>
    </sheetView>
  </sheetViews>
  <sheetFormatPr defaultColWidth="9.140625" defaultRowHeight="12.75"/>
  <cols>
    <col min="1" max="1" width="4.421875" style="182" customWidth="1"/>
    <col min="2" max="2" width="6.140625" style="182" customWidth="1"/>
    <col min="3" max="3" width="8.00390625" style="182" customWidth="1"/>
    <col min="4" max="4" width="8.28125" style="182" customWidth="1"/>
    <col min="5" max="5" width="46.421875" style="11" customWidth="1"/>
    <col min="6" max="9" width="15.7109375" style="11" customWidth="1"/>
    <col min="10" max="11" width="9.57421875" style="11" customWidth="1"/>
    <col min="12" max="12" width="1.1484375" style="11" customWidth="1"/>
    <col min="13" max="16384" width="9.140625" style="11" customWidth="1"/>
  </cols>
  <sheetData>
    <row r="1" spans="1:11" s="4" customFormat="1" ht="13.5" customHeight="1">
      <c r="A1" s="1"/>
      <c r="B1" s="1"/>
      <c r="C1" s="2"/>
      <c r="D1" s="2"/>
      <c r="E1" s="3"/>
      <c r="K1" s="5"/>
    </row>
    <row r="2" spans="1:11" ht="44.25" customHeight="1">
      <c r="A2" s="1"/>
      <c r="B2" s="6"/>
      <c r="C2" s="7"/>
      <c r="D2" s="8"/>
      <c r="E2" s="9" t="s">
        <v>374</v>
      </c>
      <c r="F2" s="10"/>
      <c r="G2" s="10"/>
      <c r="H2" s="10"/>
      <c r="I2" s="10"/>
      <c r="J2" s="10"/>
      <c r="K2" s="10"/>
    </row>
    <row r="3" spans="1:11" ht="12.75" customHeight="1">
      <c r="A3" s="1"/>
      <c r="B3" s="6"/>
      <c r="C3" s="7"/>
      <c r="D3" s="8"/>
      <c r="E3" s="12" t="s">
        <v>375</v>
      </c>
      <c r="F3" s="10"/>
      <c r="G3" s="10"/>
      <c r="H3" s="10"/>
      <c r="I3" s="10"/>
      <c r="J3" s="10"/>
      <c r="K3" s="10"/>
    </row>
    <row r="4" spans="1:11" ht="16.5" customHeight="1" thickBot="1">
      <c r="A4" s="13"/>
      <c r="B4" s="14"/>
      <c r="C4" s="7"/>
      <c r="D4" s="8"/>
      <c r="E4" s="12" t="s">
        <v>376</v>
      </c>
      <c r="F4" s="15"/>
      <c r="G4" s="15"/>
      <c r="H4" s="15"/>
      <c r="I4" s="15"/>
      <c r="J4" s="15"/>
      <c r="K4" s="16" t="s">
        <v>377</v>
      </c>
    </row>
    <row r="5" spans="1:11" ht="15" customHeight="1">
      <c r="A5" s="17"/>
      <c r="B5" s="18"/>
      <c r="C5" s="18"/>
      <c r="D5" s="18"/>
      <c r="E5" s="19"/>
      <c r="F5" s="20"/>
      <c r="G5" s="21" t="s">
        <v>378</v>
      </c>
      <c r="H5" s="22"/>
      <c r="I5" s="20"/>
      <c r="J5" s="23" t="s">
        <v>379</v>
      </c>
      <c r="K5" s="24" t="s">
        <v>380</v>
      </c>
    </row>
    <row r="6" spans="1:11" ht="15" customHeight="1">
      <c r="A6" s="25" t="s">
        <v>381</v>
      </c>
      <c r="B6" s="26" t="s">
        <v>382</v>
      </c>
      <c r="C6" s="27" t="s">
        <v>383</v>
      </c>
      <c r="D6" s="27" t="s">
        <v>384</v>
      </c>
      <c r="E6" s="28" t="s">
        <v>385</v>
      </c>
      <c r="F6" s="29" t="s">
        <v>386</v>
      </c>
      <c r="G6" s="30" t="s">
        <v>387</v>
      </c>
      <c r="H6" s="31" t="s">
        <v>388</v>
      </c>
      <c r="I6" s="29" t="s">
        <v>389</v>
      </c>
      <c r="J6" s="32" t="s">
        <v>390</v>
      </c>
      <c r="K6" s="33" t="s">
        <v>391</v>
      </c>
    </row>
    <row r="7" spans="1:11" ht="12.75" customHeight="1">
      <c r="A7" s="34"/>
      <c r="B7" s="27" t="s">
        <v>392</v>
      </c>
      <c r="C7" s="27" t="s">
        <v>392</v>
      </c>
      <c r="D7" s="27"/>
      <c r="E7" s="35"/>
      <c r="F7" s="36"/>
      <c r="G7" s="37" t="s">
        <v>393</v>
      </c>
      <c r="H7" s="38" t="s">
        <v>393</v>
      </c>
      <c r="I7" s="36"/>
      <c r="J7" s="39" t="s">
        <v>394</v>
      </c>
      <c r="K7" s="40" t="s">
        <v>395</v>
      </c>
    </row>
    <row r="8" spans="1:11" ht="12.75" customHeight="1" thickBot="1">
      <c r="A8" s="41"/>
      <c r="B8" s="42"/>
      <c r="C8" s="42"/>
      <c r="D8" s="42"/>
      <c r="E8" s="43"/>
      <c r="F8" s="44">
        <v>0</v>
      </c>
      <c r="G8" s="44">
        <v>1</v>
      </c>
      <c r="H8" s="45">
        <v>2</v>
      </c>
      <c r="I8" s="44">
        <v>3</v>
      </c>
      <c r="J8" s="46">
        <v>4</v>
      </c>
      <c r="K8" s="47">
        <v>5</v>
      </c>
    </row>
    <row r="9" spans="1:11" s="56" customFormat="1" ht="16.5" customHeight="1">
      <c r="A9" s="48"/>
      <c r="B9" s="49"/>
      <c r="C9" s="50"/>
      <c r="D9" s="51"/>
      <c r="E9" s="52" t="s">
        <v>396</v>
      </c>
      <c r="F9" s="53"/>
      <c r="G9" s="54"/>
      <c r="H9" s="54"/>
      <c r="I9" s="54"/>
      <c r="J9" s="53"/>
      <c r="K9" s="55" t="str">
        <f aca="true" t="shared" si="0" ref="K9:K72">IF(F9&gt;0,I9/F9*100," ")</f>
        <v> </v>
      </c>
    </row>
    <row r="10" spans="1:11" ht="16.5" customHeight="1">
      <c r="A10" s="57"/>
      <c r="B10" s="58"/>
      <c r="C10" s="59" t="s">
        <v>397</v>
      </c>
      <c r="D10" s="60" t="s">
        <v>398</v>
      </c>
      <c r="E10" s="61" t="s">
        <v>399</v>
      </c>
      <c r="F10" s="62">
        <v>0</v>
      </c>
      <c r="G10" s="62">
        <v>0</v>
      </c>
      <c r="H10" s="62">
        <v>0</v>
      </c>
      <c r="I10" s="62">
        <v>0</v>
      </c>
      <c r="J10" s="62" t="str">
        <f aca="true" t="shared" si="1" ref="J10:J73">IF(H10&gt;0,I10/H10*100," ")</f>
        <v> </v>
      </c>
      <c r="K10" s="63" t="str">
        <f t="shared" si="0"/>
        <v> </v>
      </c>
    </row>
    <row r="11" spans="1:11" ht="22.5" customHeight="1">
      <c r="A11" s="57"/>
      <c r="B11" s="58"/>
      <c r="C11" s="59"/>
      <c r="D11" s="64">
        <v>1111</v>
      </c>
      <c r="E11" s="61" t="s">
        <v>400</v>
      </c>
      <c r="F11" s="62">
        <v>0</v>
      </c>
      <c r="G11" s="62">
        <v>0</v>
      </c>
      <c r="H11" s="62">
        <v>0</v>
      </c>
      <c r="I11" s="62">
        <v>0</v>
      </c>
      <c r="J11" s="62" t="str">
        <f t="shared" si="1"/>
        <v> </v>
      </c>
      <c r="K11" s="63" t="str">
        <f t="shared" si="0"/>
        <v> </v>
      </c>
    </row>
    <row r="12" spans="1:11" ht="22.5" customHeight="1">
      <c r="A12" s="57"/>
      <c r="B12" s="58"/>
      <c r="C12" s="59"/>
      <c r="D12" s="64">
        <v>1112</v>
      </c>
      <c r="E12" s="61" t="s">
        <v>401</v>
      </c>
      <c r="F12" s="62">
        <v>0</v>
      </c>
      <c r="G12" s="62">
        <v>0</v>
      </c>
      <c r="H12" s="62">
        <v>0</v>
      </c>
      <c r="I12" s="62">
        <v>0</v>
      </c>
      <c r="J12" s="62" t="str">
        <f t="shared" si="1"/>
        <v> </v>
      </c>
      <c r="K12" s="63" t="str">
        <f t="shared" si="0"/>
        <v> </v>
      </c>
    </row>
    <row r="13" spans="1:11" ht="22.5" customHeight="1">
      <c r="A13" s="57"/>
      <c r="B13" s="58"/>
      <c r="C13" s="59"/>
      <c r="D13" s="64">
        <v>1113</v>
      </c>
      <c r="E13" s="61" t="s">
        <v>402</v>
      </c>
      <c r="F13" s="62">
        <v>0</v>
      </c>
      <c r="G13" s="62">
        <v>0</v>
      </c>
      <c r="H13" s="62">
        <v>0</v>
      </c>
      <c r="I13" s="62">
        <v>0</v>
      </c>
      <c r="J13" s="62" t="str">
        <f t="shared" si="1"/>
        <v> </v>
      </c>
      <c r="K13" s="63" t="str">
        <f t="shared" si="0"/>
        <v> </v>
      </c>
    </row>
    <row r="14" spans="1:11" ht="16.5" customHeight="1">
      <c r="A14" s="57"/>
      <c r="B14" s="59"/>
      <c r="C14" s="59" t="s">
        <v>403</v>
      </c>
      <c r="D14" s="60" t="s">
        <v>398</v>
      </c>
      <c r="E14" s="61" t="s">
        <v>404</v>
      </c>
      <c r="F14" s="62">
        <v>0</v>
      </c>
      <c r="G14" s="62">
        <v>0</v>
      </c>
      <c r="H14" s="62">
        <v>0</v>
      </c>
      <c r="I14" s="62">
        <v>0</v>
      </c>
      <c r="J14" s="62" t="str">
        <f t="shared" si="1"/>
        <v> </v>
      </c>
      <c r="K14" s="63" t="str">
        <f t="shared" si="0"/>
        <v> </v>
      </c>
    </row>
    <row r="15" spans="1:11" s="56" customFormat="1" ht="17.25" customHeight="1">
      <c r="A15" s="65"/>
      <c r="B15" s="66" t="s">
        <v>405</v>
      </c>
      <c r="C15" s="67"/>
      <c r="D15" s="60" t="s">
        <v>398</v>
      </c>
      <c r="E15" s="68" t="s">
        <v>406</v>
      </c>
      <c r="F15" s="69">
        <v>0</v>
      </c>
      <c r="G15" s="69">
        <v>0</v>
      </c>
      <c r="H15" s="69">
        <v>0</v>
      </c>
      <c r="I15" s="69">
        <v>0</v>
      </c>
      <c r="J15" s="69" t="str">
        <f t="shared" si="1"/>
        <v> </v>
      </c>
      <c r="K15" s="70" t="str">
        <f t="shared" si="0"/>
        <v> </v>
      </c>
    </row>
    <row r="16" spans="1:11" ht="18" customHeight="1">
      <c r="A16" s="57"/>
      <c r="B16" s="59"/>
      <c r="C16" s="59" t="s">
        <v>407</v>
      </c>
      <c r="D16" s="60" t="s">
        <v>398</v>
      </c>
      <c r="E16" s="61" t="s">
        <v>408</v>
      </c>
      <c r="F16" s="62">
        <v>0</v>
      </c>
      <c r="G16" s="62">
        <v>0</v>
      </c>
      <c r="H16" s="62">
        <v>0</v>
      </c>
      <c r="I16" s="62">
        <v>0</v>
      </c>
      <c r="J16" s="62" t="str">
        <f t="shared" si="1"/>
        <v> </v>
      </c>
      <c r="K16" s="63" t="str">
        <f t="shared" si="0"/>
        <v> </v>
      </c>
    </row>
    <row r="17" spans="1:11" ht="16.5" customHeight="1">
      <c r="A17" s="57"/>
      <c r="B17" s="58"/>
      <c r="C17" s="59"/>
      <c r="D17" s="64">
        <v>1211</v>
      </c>
      <c r="E17" s="61" t="s">
        <v>409</v>
      </c>
      <c r="F17" s="62">
        <v>0</v>
      </c>
      <c r="G17" s="62">
        <v>0</v>
      </c>
      <c r="H17" s="62">
        <v>0</v>
      </c>
      <c r="I17" s="62">
        <v>0</v>
      </c>
      <c r="J17" s="62" t="str">
        <f t="shared" si="1"/>
        <v> </v>
      </c>
      <c r="K17" s="63" t="str">
        <f t="shared" si="0"/>
        <v> </v>
      </c>
    </row>
    <row r="18" spans="1:11" ht="16.5" customHeight="1">
      <c r="A18" s="57"/>
      <c r="B18" s="58"/>
      <c r="C18" s="59" t="s">
        <v>410</v>
      </c>
      <c r="D18" s="64"/>
      <c r="E18" s="61" t="s">
        <v>411</v>
      </c>
      <c r="F18" s="62">
        <v>0</v>
      </c>
      <c r="G18" s="62">
        <v>0</v>
      </c>
      <c r="H18" s="62">
        <v>0</v>
      </c>
      <c r="I18" s="62">
        <v>0</v>
      </c>
      <c r="J18" s="62" t="str">
        <f t="shared" si="1"/>
        <v> </v>
      </c>
      <c r="K18" s="63" t="str">
        <f t="shared" si="0"/>
        <v> </v>
      </c>
    </row>
    <row r="19" spans="1:11" ht="16.5" customHeight="1">
      <c r="A19" s="65"/>
      <c r="B19" s="71" t="s">
        <v>412</v>
      </c>
      <c r="C19" s="67"/>
      <c r="D19" s="60" t="s">
        <v>398</v>
      </c>
      <c r="E19" s="72" t="s">
        <v>413</v>
      </c>
      <c r="F19" s="73">
        <v>0</v>
      </c>
      <c r="G19" s="73">
        <v>0</v>
      </c>
      <c r="H19" s="73">
        <v>0</v>
      </c>
      <c r="I19" s="73">
        <v>0</v>
      </c>
      <c r="J19" s="73" t="str">
        <f t="shared" si="1"/>
        <v> </v>
      </c>
      <c r="K19" s="74" t="str">
        <f t="shared" si="0"/>
        <v> </v>
      </c>
    </row>
    <row r="20" spans="1:11" ht="16.5" customHeight="1">
      <c r="A20" s="57"/>
      <c r="B20" s="58"/>
      <c r="C20" s="59">
        <v>132</v>
      </c>
      <c r="D20" s="64"/>
      <c r="E20" s="61" t="s">
        <v>414</v>
      </c>
      <c r="F20" s="62">
        <v>0</v>
      </c>
      <c r="G20" s="62">
        <v>0</v>
      </c>
      <c r="H20" s="62">
        <v>0</v>
      </c>
      <c r="I20" s="62">
        <v>0</v>
      </c>
      <c r="J20" s="62" t="str">
        <f t="shared" si="1"/>
        <v> </v>
      </c>
      <c r="K20" s="63" t="str">
        <f t="shared" si="0"/>
        <v> </v>
      </c>
    </row>
    <row r="21" spans="1:11" ht="16.5" customHeight="1">
      <c r="A21" s="57"/>
      <c r="B21" s="58"/>
      <c r="C21" s="59">
        <v>133</v>
      </c>
      <c r="D21" s="64"/>
      <c r="E21" s="61" t="s">
        <v>415</v>
      </c>
      <c r="F21" s="62">
        <v>0</v>
      </c>
      <c r="G21" s="62">
        <v>0</v>
      </c>
      <c r="H21" s="62">
        <v>0</v>
      </c>
      <c r="I21" s="62">
        <v>0</v>
      </c>
      <c r="J21" s="62" t="str">
        <f t="shared" si="1"/>
        <v> </v>
      </c>
      <c r="K21" s="63" t="str">
        <f t="shared" si="0"/>
        <v> </v>
      </c>
    </row>
    <row r="22" spans="1:11" ht="16.5" customHeight="1">
      <c r="A22" s="57"/>
      <c r="B22" s="58"/>
      <c r="C22" s="59">
        <v>134</v>
      </c>
      <c r="D22" s="64"/>
      <c r="E22" s="61" t="s">
        <v>416</v>
      </c>
      <c r="F22" s="62">
        <v>0</v>
      </c>
      <c r="G22" s="62">
        <v>0</v>
      </c>
      <c r="H22" s="62">
        <v>0</v>
      </c>
      <c r="I22" s="62">
        <v>0</v>
      </c>
      <c r="J22" s="62" t="str">
        <f t="shared" si="1"/>
        <v> </v>
      </c>
      <c r="K22" s="63" t="str">
        <f t="shared" si="0"/>
        <v> </v>
      </c>
    </row>
    <row r="23" spans="1:11" ht="16.5" customHeight="1">
      <c r="A23" s="57"/>
      <c r="B23" s="58"/>
      <c r="C23" s="59">
        <v>135</v>
      </c>
      <c r="D23" s="64"/>
      <c r="E23" s="61" t="s">
        <v>417</v>
      </c>
      <c r="F23" s="62">
        <v>0</v>
      </c>
      <c r="G23" s="62">
        <v>0</v>
      </c>
      <c r="H23" s="62">
        <v>0</v>
      </c>
      <c r="I23" s="62">
        <v>0</v>
      </c>
      <c r="J23" s="62" t="str">
        <f t="shared" si="1"/>
        <v> </v>
      </c>
      <c r="K23" s="63" t="str">
        <f t="shared" si="0"/>
        <v> </v>
      </c>
    </row>
    <row r="24" spans="1:11" ht="16.5" customHeight="1">
      <c r="A24" s="57"/>
      <c r="B24" s="58"/>
      <c r="C24" s="59">
        <v>136</v>
      </c>
      <c r="D24" s="64"/>
      <c r="E24" s="61" t="s">
        <v>418</v>
      </c>
      <c r="F24" s="62">
        <v>0</v>
      </c>
      <c r="G24" s="62">
        <v>10</v>
      </c>
      <c r="H24" s="62">
        <v>10</v>
      </c>
      <c r="I24" s="62">
        <v>12.2</v>
      </c>
      <c r="J24" s="62">
        <f t="shared" si="1"/>
        <v>122</v>
      </c>
      <c r="K24" s="63" t="str">
        <f t="shared" si="0"/>
        <v> </v>
      </c>
    </row>
    <row r="25" spans="1:11" s="56" customFormat="1" ht="17.25" customHeight="1">
      <c r="A25" s="65"/>
      <c r="B25" s="75">
        <v>13</v>
      </c>
      <c r="C25" s="67"/>
      <c r="D25" s="76"/>
      <c r="E25" s="68" t="s">
        <v>419</v>
      </c>
      <c r="F25" s="69">
        <v>0</v>
      </c>
      <c r="G25" s="69">
        <v>10</v>
      </c>
      <c r="H25" s="69">
        <v>10</v>
      </c>
      <c r="I25" s="69">
        <v>12.2</v>
      </c>
      <c r="J25" s="69">
        <f t="shared" si="1"/>
        <v>122</v>
      </c>
      <c r="K25" s="70" t="str">
        <f t="shared" si="0"/>
        <v> </v>
      </c>
    </row>
    <row r="26" spans="1:11" ht="18" customHeight="1">
      <c r="A26" s="57"/>
      <c r="B26" s="58"/>
      <c r="C26" s="59" t="s">
        <v>420</v>
      </c>
      <c r="D26" s="64" t="s">
        <v>398</v>
      </c>
      <c r="E26" s="61" t="s">
        <v>421</v>
      </c>
      <c r="F26" s="62">
        <v>0</v>
      </c>
      <c r="G26" s="62">
        <v>0</v>
      </c>
      <c r="H26" s="62">
        <v>0</v>
      </c>
      <c r="I26" s="62">
        <v>0</v>
      </c>
      <c r="J26" s="62" t="str">
        <f t="shared" si="1"/>
        <v> </v>
      </c>
      <c r="K26" s="63" t="str">
        <f t="shared" si="0"/>
        <v> </v>
      </c>
    </row>
    <row r="27" spans="1:11" ht="16.5" customHeight="1">
      <c r="A27" s="57"/>
      <c r="B27" s="58"/>
      <c r="C27" s="59"/>
      <c r="D27" s="64">
        <v>1401</v>
      </c>
      <c r="E27" s="61" t="s">
        <v>422</v>
      </c>
      <c r="F27" s="62">
        <v>0</v>
      </c>
      <c r="G27" s="62">
        <v>0</v>
      </c>
      <c r="H27" s="62">
        <v>0</v>
      </c>
      <c r="I27" s="62">
        <v>0</v>
      </c>
      <c r="J27" s="62" t="str">
        <f t="shared" si="1"/>
        <v> </v>
      </c>
      <c r="K27" s="63" t="str">
        <f t="shared" si="0"/>
        <v> </v>
      </c>
    </row>
    <row r="28" spans="1:11" s="56" customFormat="1" ht="16.5" customHeight="1">
      <c r="A28" s="57"/>
      <c r="B28" s="58"/>
      <c r="C28" s="59"/>
      <c r="D28" s="64">
        <v>1402</v>
      </c>
      <c r="E28" s="61" t="s">
        <v>423</v>
      </c>
      <c r="F28" s="62">
        <v>0</v>
      </c>
      <c r="G28" s="62">
        <v>0</v>
      </c>
      <c r="H28" s="62">
        <v>0</v>
      </c>
      <c r="I28" s="62">
        <v>0</v>
      </c>
      <c r="J28" s="62" t="str">
        <f t="shared" si="1"/>
        <v> </v>
      </c>
      <c r="K28" s="63" t="str">
        <f t="shared" si="0"/>
        <v> </v>
      </c>
    </row>
    <row r="29" spans="1:11" ht="17.25" customHeight="1">
      <c r="A29" s="65"/>
      <c r="B29" s="71" t="s">
        <v>424</v>
      </c>
      <c r="C29" s="67"/>
      <c r="D29" s="64" t="s">
        <v>398</v>
      </c>
      <c r="E29" s="68" t="s">
        <v>421</v>
      </c>
      <c r="F29" s="69">
        <v>0</v>
      </c>
      <c r="G29" s="69">
        <v>0</v>
      </c>
      <c r="H29" s="69">
        <v>0</v>
      </c>
      <c r="I29" s="69">
        <v>0</v>
      </c>
      <c r="J29" s="69" t="str">
        <f t="shared" si="1"/>
        <v> </v>
      </c>
      <c r="K29" s="70" t="str">
        <f t="shared" si="0"/>
        <v> </v>
      </c>
    </row>
    <row r="30" spans="1:11" ht="18" customHeight="1">
      <c r="A30" s="57"/>
      <c r="B30" s="58">
        <v>7</v>
      </c>
      <c r="C30" s="59">
        <v>151</v>
      </c>
      <c r="D30" s="64"/>
      <c r="E30" s="61" t="s">
        <v>425</v>
      </c>
      <c r="F30" s="62">
        <v>0</v>
      </c>
      <c r="G30" s="62">
        <v>0</v>
      </c>
      <c r="H30" s="62">
        <v>0</v>
      </c>
      <c r="I30" s="62">
        <v>0</v>
      </c>
      <c r="J30" s="62" t="str">
        <f t="shared" si="1"/>
        <v> </v>
      </c>
      <c r="K30" s="63" t="str">
        <f t="shared" si="0"/>
        <v> </v>
      </c>
    </row>
    <row r="31" spans="1:11" ht="16.5" customHeight="1">
      <c r="A31" s="57"/>
      <c r="B31" s="58"/>
      <c r="C31" s="59" t="s">
        <v>426</v>
      </c>
      <c r="D31" s="64" t="s">
        <v>398</v>
      </c>
      <c r="E31" s="61" t="s">
        <v>427</v>
      </c>
      <c r="F31" s="62">
        <v>0</v>
      </c>
      <c r="G31" s="62">
        <v>0</v>
      </c>
      <c r="H31" s="62">
        <v>0</v>
      </c>
      <c r="I31" s="62">
        <v>0</v>
      </c>
      <c r="J31" s="62" t="str">
        <f t="shared" si="1"/>
        <v> </v>
      </c>
      <c r="K31" s="63" t="str">
        <f t="shared" si="0"/>
        <v> </v>
      </c>
    </row>
    <row r="32" spans="1:11" s="56" customFormat="1" ht="16.5" customHeight="1">
      <c r="A32" s="57"/>
      <c r="B32" s="58"/>
      <c r="C32" s="59"/>
      <c r="D32" s="77" t="s">
        <v>428</v>
      </c>
      <c r="E32" s="61" t="s">
        <v>429</v>
      </c>
      <c r="F32" s="62">
        <v>0</v>
      </c>
      <c r="G32" s="62">
        <v>0</v>
      </c>
      <c r="H32" s="62">
        <v>0</v>
      </c>
      <c r="I32" s="62">
        <v>0</v>
      </c>
      <c r="J32" s="62" t="str">
        <f t="shared" si="1"/>
        <v> </v>
      </c>
      <c r="K32" s="63" t="str">
        <f t="shared" si="0"/>
        <v> </v>
      </c>
    </row>
    <row r="33" spans="1:11" ht="17.25" customHeight="1">
      <c r="A33" s="65"/>
      <c r="B33" s="71" t="s">
        <v>430</v>
      </c>
      <c r="C33" s="67"/>
      <c r="D33" s="64" t="s">
        <v>398</v>
      </c>
      <c r="E33" s="68" t="s">
        <v>431</v>
      </c>
      <c r="F33" s="69">
        <v>0</v>
      </c>
      <c r="G33" s="69">
        <v>0</v>
      </c>
      <c r="H33" s="69">
        <v>0</v>
      </c>
      <c r="I33" s="69">
        <v>0</v>
      </c>
      <c r="J33" s="69" t="str">
        <f t="shared" si="1"/>
        <v> </v>
      </c>
      <c r="K33" s="70" t="str">
        <f t="shared" si="0"/>
        <v> </v>
      </c>
    </row>
    <row r="34" spans="1:11" ht="24" customHeight="1">
      <c r="A34" s="57"/>
      <c r="B34" s="58"/>
      <c r="C34" s="59" t="s">
        <v>432</v>
      </c>
      <c r="D34" s="64"/>
      <c r="E34" s="61" t="s">
        <v>433</v>
      </c>
      <c r="F34" s="62">
        <v>0</v>
      </c>
      <c r="G34" s="62">
        <v>0</v>
      </c>
      <c r="H34" s="62">
        <v>0</v>
      </c>
      <c r="I34" s="62">
        <v>0</v>
      </c>
      <c r="J34" s="62" t="str">
        <f t="shared" si="1"/>
        <v> </v>
      </c>
      <c r="K34" s="63" t="str">
        <f t="shared" si="0"/>
        <v> </v>
      </c>
    </row>
    <row r="35" spans="1:11" ht="22.5" customHeight="1">
      <c r="A35" s="57" t="s">
        <v>434</v>
      </c>
      <c r="B35" s="58" t="s">
        <v>435</v>
      </c>
      <c r="C35" s="78" t="s">
        <v>436</v>
      </c>
      <c r="D35" s="58" t="s">
        <v>437</v>
      </c>
      <c r="E35" s="61" t="s">
        <v>438</v>
      </c>
      <c r="F35" s="62"/>
      <c r="G35" s="62"/>
      <c r="H35" s="62"/>
      <c r="I35" s="62"/>
      <c r="J35" s="62" t="str">
        <f t="shared" si="1"/>
        <v> </v>
      </c>
      <c r="K35" s="63" t="str">
        <f t="shared" si="0"/>
        <v> </v>
      </c>
    </row>
    <row r="36" spans="1:11" ht="16.5" customHeight="1">
      <c r="A36" s="57"/>
      <c r="B36" s="58"/>
      <c r="C36" s="59">
        <v>163</v>
      </c>
      <c r="D36" s="64"/>
      <c r="E36" s="61" t="s">
        <v>439</v>
      </c>
      <c r="F36" s="62">
        <v>0</v>
      </c>
      <c r="G36" s="62">
        <v>0</v>
      </c>
      <c r="H36" s="62">
        <v>0</v>
      </c>
      <c r="I36" s="62">
        <v>0</v>
      </c>
      <c r="J36" s="62" t="str">
        <f t="shared" si="1"/>
        <v> </v>
      </c>
      <c r="K36" s="63" t="str">
        <f t="shared" si="0"/>
        <v> </v>
      </c>
    </row>
    <row r="37" spans="1:11" ht="16.5" customHeight="1">
      <c r="A37" s="57"/>
      <c r="B37" s="58"/>
      <c r="C37" s="59">
        <v>164</v>
      </c>
      <c r="D37" s="64"/>
      <c r="E37" s="61" t="s">
        <v>440</v>
      </c>
      <c r="F37" s="62">
        <v>0</v>
      </c>
      <c r="G37" s="62">
        <v>0</v>
      </c>
      <c r="H37" s="62">
        <v>0</v>
      </c>
      <c r="I37" s="62">
        <v>0</v>
      </c>
      <c r="J37" s="62" t="str">
        <f t="shared" si="1"/>
        <v> </v>
      </c>
      <c r="K37" s="63" t="str">
        <f t="shared" si="0"/>
        <v> </v>
      </c>
    </row>
    <row r="38" spans="1:11" s="56" customFormat="1" ht="16.5" customHeight="1">
      <c r="A38" s="57"/>
      <c r="B38" s="58"/>
      <c r="C38" s="59">
        <v>169</v>
      </c>
      <c r="D38" s="64"/>
      <c r="E38" s="61" t="s">
        <v>441</v>
      </c>
      <c r="F38" s="62">
        <v>0</v>
      </c>
      <c r="G38" s="62">
        <v>0</v>
      </c>
      <c r="H38" s="62">
        <v>0</v>
      </c>
      <c r="I38" s="62">
        <v>0</v>
      </c>
      <c r="J38" s="62" t="str">
        <f t="shared" si="1"/>
        <v> </v>
      </c>
      <c r="K38" s="63" t="str">
        <f t="shared" si="0"/>
        <v> </v>
      </c>
    </row>
    <row r="39" spans="1:11" ht="36">
      <c r="A39" s="65"/>
      <c r="B39" s="75">
        <v>16</v>
      </c>
      <c r="C39" s="67"/>
      <c r="D39" s="76"/>
      <c r="E39" s="68" t="s">
        <v>442</v>
      </c>
      <c r="F39" s="69">
        <v>0</v>
      </c>
      <c r="G39" s="69">
        <v>0</v>
      </c>
      <c r="H39" s="69">
        <v>0</v>
      </c>
      <c r="I39" s="69">
        <v>0</v>
      </c>
      <c r="J39" s="69" t="str">
        <f t="shared" si="1"/>
        <v> </v>
      </c>
      <c r="K39" s="70" t="str">
        <f t="shared" si="0"/>
        <v> </v>
      </c>
    </row>
    <row r="40" spans="1:11" s="56" customFormat="1" ht="18" customHeight="1">
      <c r="A40" s="57"/>
      <c r="B40" s="58"/>
      <c r="C40" s="59" t="s">
        <v>443</v>
      </c>
      <c r="D40" s="77" t="s">
        <v>444</v>
      </c>
      <c r="E40" s="61" t="s">
        <v>445</v>
      </c>
      <c r="F40" s="62">
        <v>0</v>
      </c>
      <c r="G40" s="62">
        <v>0</v>
      </c>
      <c r="H40" s="62">
        <v>0</v>
      </c>
      <c r="I40" s="62">
        <v>0</v>
      </c>
      <c r="J40" s="62" t="str">
        <f t="shared" si="1"/>
        <v> </v>
      </c>
      <c r="K40" s="63" t="str">
        <f t="shared" si="0"/>
        <v> </v>
      </c>
    </row>
    <row r="41" spans="1:11" s="56" customFormat="1" ht="18" customHeight="1" thickBot="1">
      <c r="A41" s="65"/>
      <c r="B41" s="75">
        <v>17</v>
      </c>
      <c r="C41" s="67"/>
      <c r="D41" s="79" t="s">
        <v>444</v>
      </c>
      <c r="E41" s="68" t="s">
        <v>445</v>
      </c>
      <c r="F41" s="69">
        <v>0</v>
      </c>
      <c r="G41" s="69">
        <v>0</v>
      </c>
      <c r="H41" s="69">
        <v>0</v>
      </c>
      <c r="I41" s="69">
        <v>0</v>
      </c>
      <c r="J41" s="69" t="str">
        <f t="shared" si="1"/>
        <v> </v>
      </c>
      <c r="K41" s="70" t="str">
        <f t="shared" si="0"/>
        <v> </v>
      </c>
    </row>
    <row r="42" spans="1:11" s="56" customFormat="1" ht="34.5" customHeight="1" thickBot="1">
      <c r="A42" s="80">
        <v>1</v>
      </c>
      <c r="B42" s="81"/>
      <c r="C42" s="82"/>
      <c r="D42" s="83"/>
      <c r="E42" s="84" t="s">
        <v>446</v>
      </c>
      <c r="F42" s="85">
        <v>0</v>
      </c>
      <c r="G42" s="85">
        <v>10</v>
      </c>
      <c r="H42" s="85">
        <v>10</v>
      </c>
      <c r="I42" s="85">
        <v>12.2</v>
      </c>
      <c r="J42" s="85">
        <f t="shared" si="1"/>
        <v>122</v>
      </c>
      <c r="K42" s="86" t="str">
        <f t="shared" si="0"/>
        <v> </v>
      </c>
    </row>
    <row r="43" spans="1:11" ht="30" customHeight="1" thickBot="1">
      <c r="A43" s="87"/>
      <c r="B43" s="88" t="s">
        <v>447</v>
      </c>
      <c r="C43" s="82"/>
      <c r="D43" s="89"/>
      <c r="E43" s="90" t="s">
        <v>448</v>
      </c>
      <c r="F43" s="91">
        <v>0</v>
      </c>
      <c r="G43" s="91">
        <v>10</v>
      </c>
      <c r="H43" s="91">
        <v>10</v>
      </c>
      <c r="I43" s="91">
        <v>12.2</v>
      </c>
      <c r="J43" s="91">
        <f t="shared" si="1"/>
        <v>122</v>
      </c>
      <c r="K43" s="92" t="str">
        <f t="shared" si="0"/>
        <v> </v>
      </c>
    </row>
    <row r="44" spans="1:11" ht="18" customHeight="1">
      <c r="A44" s="57"/>
      <c r="B44" s="58"/>
      <c r="C44" s="93">
        <v>211</v>
      </c>
      <c r="D44" s="58"/>
      <c r="E44" s="94" t="s">
        <v>449</v>
      </c>
      <c r="F44" s="62">
        <v>0</v>
      </c>
      <c r="G44" s="62">
        <v>0</v>
      </c>
      <c r="H44" s="62">
        <v>0</v>
      </c>
      <c r="I44" s="62">
        <v>0</v>
      </c>
      <c r="J44" s="62" t="str">
        <f t="shared" si="1"/>
        <v> </v>
      </c>
      <c r="K44" s="63" t="str">
        <f t="shared" si="0"/>
        <v> </v>
      </c>
    </row>
    <row r="45" spans="1:11" ht="16.5" customHeight="1">
      <c r="A45" s="57"/>
      <c r="B45" s="58"/>
      <c r="C45" s="93">
        <v>212</v>
      </c>
      <c r="D45" s="58"/>
      <c r="E45" s="94" t="s">
        <v>450</v>
      </c>
      <c r="F45" s="62">
        <v>91948.52</v>
      </c>
      <c r="G45" s="62">
        <v>100000</v>
      </c>
      <c r="H45" s="62">
        <v>100000</v>
      </c>
      <c r="I45" s="62">
        <v>91153.82</v>
      </c>
      <c r="J45" s="62">
        <f t="shared" si="1"/>
        <v>91.15382000000001</v>
      </c>
      <c r="K45" s="63">
        <f t="shared" si="0"/>
        <v>99.13571202668624</v>
      </c>
    </row>
    <row r="46" spans="1:11" ht="16.5" customHeight="1">
      <c r="A46" s="57"/>
      <c r="B46" s="58"/>
      <c r="C46" s="93"/>
      <c r="D46" s="58">
        <v>2122</v>
      </c>
      <c r="E46" s="94" t="s">
        <v>451</v>
      </c>
      <c r="F46" s="62">
        <v>77438</v>
      </c>
      <c r="G46" s="62">
        <v>84527</v>
      </c>
      <c r="H46" s="62">
        <v>84527</v>
      </c>
      <c r="I46" s="62">
        <v>82675</v>
      </c>
      <c r="J46" s="62">
        <f t="shared" si="1"/>
        <v>97.80898411158564</v>
      </c>
      <c r="K46" s="63">
        <f t="shared" si="0"/>
        <v>106.76282961853354</v>
      </c>
    </row>
    <row r="47" spans="1:11" ht="16.5" customHeight="1">
      <c r="A47" s="57"/>
      <c r="B47" s="58"/>
      <c r="C47" s="93"/>
      <c r="D47" s="58">
        <v>2123</v>
      </c>
      <c r="E47" s="94" t="s">
        <v>452</v>
      </c>
      <c r="F47" s="62">
        <v>14500.82</v>
      </c>
      <c r="G47" s="62">
        <v>15473</v>
      </c>
      <c r="H47" s="62">
        <v>15473</v>
      </c>
      <c r="I47" s="62">
        <v>8478.82</v>
      </c>
      <c r="J47" s="62">
        <f t="shared" si="1"/>
        <v>54.79751825761004</v>
      </c>
      <c r="K47" s="63">
        <f t="shared" si="0"/>
        <v>58.47131403603383</v>
      </c>
    </row>
    <row r="48" spans="1:11" ht="16.5" customHeight="1">
      <c r="A48" s="57"/>
      <c r="B48" s="58"/>
      <c r="C48" s="93">
        <v>213</v>
      </c>
      <c r="D48" s="58"/>
      <c r="E48" s="94" t="s">
        <v>453</v>
      </c>
      <c r="F48" s="62">
        <v>338.26</v>
      </c>
      <c r="G48" s="62">
        <v>0</v>
      </c>
      <c r="H48" s="62">
        <v>0</v>
      </c>
      <c r="I48" s="62">
        <v>693.42</v>
      </c>
      <c r="J48" s="62" t="str">
        <f t="shared" si="1"/>
        <v> </v>
      </c>
      <c r="K48" s="63">
        <f t="shared" si="0"/>
        <v>204.99615680245964</v>
      </c>
    </row>
    <row r="49" spans="1:11" ht="16.5" customHeight="1">
      <c r="A49" s="57"/>
      <c r="B49" s="58"/>
      <c r="C49" s="93">
        <v>214</v>
      </c>
      <c r="D49" s="58"/>
      <c r="E49" s="94" t="s">
        <v>454</v>
      </c>
      <c r="F49" s="62">
        <v>17.01</v>
      </c>
      <c r="G49" s="62">
        <v>0</v>
      </c>
      <c r="H49" s="62">
        <v>0</v>
      </c>
      <c r="I49" s="62">
        <v>26.96</v>
      </c>
      <c r="J49" s="62" t="str">
        <f t="shared" si="1"/>
        <v> </v>
      </c>
      <c r="K49" s="63">
        <f t="shared" si="0"/>
        <v>158.49500293944737</v>
      </c>
    </row>
    <row r="50" spans="1:11" s="56" customFormat="1" ht="16.5" customHeight="1">
      <c r="A50" s="57"/>
      <c r="B50" s="58"/>
      <c r="C50" s="93">
        <v>215</v>
      </c>
      <c r="D50" s="58"/>
      <c r="E50" s="94" t="s">
        <v>455</v>
      </c>
      <c r="F50" s="62">
        <v>0</v>
      </c>
      <c r="G50" s="62">
        <v>0</v>
      </c>
      <c r="H50" s="62">
        <v>0</v>
      </c>
      <c r="I50" s="62">
        <v>0</v>
      </c>
      <c r="J50" s="62" t="str">
        <f t="shared" si="1"/>
        <v> </v>
      </c>
      <c r="K50" s="63" t="str">
        <f t="shared" si="0"/>
        <v> </v>
      </c>
    </row>
    <row r="51" spans="1:11" ht="23.25" customHeight="1">
      <c r="A51" s="65"/>
      <c r="B51" s="75">
        <v>21</v>
      </c>
      <c r="C51" s="95"/>
      <c r="D51" s="71"/>
      <c r="E51" s="96" t="s">
        <v>456</v>
      </c>
      <c r="F51" s="69">
        <v>92303.79</v>
      </c>
      <c r="G51" s="69">
        <v>100000</v>
      </c>
      <c r="H51" s="69">
        <v>100000</v>
      </c>
      <c r="I51" s="69">
        <v>91874.2</v>
      </c>
      <c r="J51" s="69">
        <f t="shared" si="1"/>
        <v>91.8742</v>
      </c>
      <c r="K51" s="70">
        <f t="shared" si="0"/>
        <v>99.53459115817455</v>
      </c>
    </row>
    <row r="52" spans="1:11" ht="18" customHeight="1">
      <c r="A52" s="57"/>
      <c r="B52" s="58"/>
      <c r="C52" s="93">
        <v>221</v>
      </c>
      <c r="D52" s="58"/>
      <c r="E52" s="94" t="s">
        <v>457</v>
      </c>
      <c r="F52" s="62">
        <v>0</v>
      </c>
      <c r="G52" s="62">
        <v>2</v>
      </c>
      <c r="H52" s="62">
        <v>2</v>
      </c>
      <c r="I52" s="62">
        <v>191</v>
      </c>
      <c r="J52" s="62">
        <f t="shared" si="1"/>
        <v>9550</v>
      </c>
      <c r="K52" s="63" t="str">
        <f t="shared" si="0"/>
        <v> </v>
      </c>
    </row>
    <row r="53" spans="1:11" s="56" customFormat="1" ht="22.5" customHeight="1">
      <c r="A53" s="57"/>
      <c r="B53" s="58"/>
      <c r="C53" s="93">
        <v>222</v>
      </c>
      <c r="D53" s="58"/>
      <c r="E53" s="94" t="s">
        <v>458</v>
      </c>
      <c r="F53" s="62">
        <v>0</v>
      </c>
      <c r="G53" s="62">
        <v>0</v>
      </c>
      <c r="H53" s="62">
        <v>0</v>
      </c>
      <c r="I53" s="62">
        <v>50.99</v>
      </c>
      <c r="J53" s="62" t="str">
        <f t="shared" si="1"/>
        <v> </v>
      </c>
      <c r="K53" s="63" t="str">
        <f t="shared" si="0"/>
        <v> </v>
      </c>
    </row>
    <row r="54" spans="1:11" ht="17.25" customHeight="1">
      <c r="A54" s="65">
        <v>5</v>
      </c>
      <c r="B54" s="75">
        <v>22</v>
      </c>
      <c r="C54" s="95"/>
      <c r="D54" s="71"/>
      <c r="E54" s="96" t="s">
        <v>459</v>
      </c>
      <c r="F54" s="69">
        <v>0</v>
      </c>
      <c r="G54" s="69">
        <v>2</v>
      </c>
      <c r="H54" s="69">
        <v>2</v>
      </c>
      <c r="I54" s="69">
        <v>241.99</v>
      </c>
      <c r="J54" s="69">
        <f t="shared" si="1"/>
        <v>12099.5</v>
      </c>
      <c r="K54" s="70" t="str">
        <f t="shared" si="0"/>
        <v> </v>
      </c>
    </row>
    <row r="55" spans="1:11" ht="24" customHeight="1">
      <c r="A55" s="57"/>
      <c r="B55" s="58"/>
      <c r="C55" s="93">
        <v>231</v>
      </c>
      <c r="D55" s="58"/>
      <c r="E55" s="94" t="s">
        <v>460</v>
      </c>
      <c r="F55" s="62">
        <v>0</v>
      </c>
      <c r="G55" s="62">
        <v>0</v>
      </c>
      <c r="H55" s="62">
        <v>0</v>
      </c>
      <c r="I55" s="62">
        <v>6.59</v>
      </c>
      <c r="J55" s="62" t="str">
        <f t="shared" si="1"/>
        <v> </v>
      </c>
      <c r="K55" s="63" t="str">
        <f t="shared" si="0"/>
        <v> </v>
      </c>
    </row>
    <row r="56" spans="1:11" ht="15.75" customHeight="1">
      <c r="A56" s="57"/>
      <c r="B56" s="58"/>
      <c r="C56" s="93">
        <v>232</v>
      </c>
      <c r="D56" s="58"/>
      <c r="E56" s="94" t="s">
        <v>461</v>
      </c>
      <c r="F56" s="62">
        <v>1516.61</v>
      </c>
      <c r="G56" s="62">
        <v>0</v>
      </c>
      <c r="H56" s="62">
        <v>0</v>
      </c>
      <c r="I56" s="62">
        <v>1824.84</v>
      </c>
      <c r="J56" s="62" t="str">
        <f t="shared" si="1"/>
        <v> </v>
      </c>
      <c r="K56" s="63">
        <f t="shared" si="0"/>
        <v>120.32361648676984</v>
      </c>
    </row>
    <row r="57" spans="1:11" ht="15.75" customHeight="1">
      <c r="A57" s="57"/>
      <c r="B57" s="58"/>
      <c r="C57" s="93">
        <v>234</v>
      </c>
      <c r="D57" s="58"/>
      <c r="E57" s="94" t="s">
        <v>462</v>
      </c>
      <c r="F57" s="62">
        <v>0</v>
      </c>
      <c r="G57" s="62">
        <v>0</v>
      </c>
      <c r="H57" s="62">
        <v>0</v>
      </c>
      <c r="I57" s="62">
        <v>0</v>
      </c>
      <c r="J57" s="62" t="str">
        <f t="shared" si="1"/>
        <v> </v>
      </c>
      <c r="K57" s="63" t="str">
        <f t="shared" si="0"/>
        <v> </v>
      </c>
    </row>
    <row r="58" spans="1:11" ht="15.75" customHeight="1">
      <c r="A58" s="57"/>
      <c r="B58" s="58"/>
      <c r="C58" s="93">
        <v>235</v>
      </c>
      <c r="D58" s="58"/>
      <c r="E58" s="94" t="s">
        <v>463</v>
      </c>
      <c r="F58" s="62">
        <v>0</v>
      </c>
      <c r="G58" s="62">
        <v>0</v>
      </c>
      <c r="H58" s="62">
        <v>0</v>
      </c>
      <c r="I58" s="62">
        <v>0</v>
      </c>
      <c r="J58" s="62" t="str">
        <f t="shared" si="1"/>
        <v> </v>
      </c>
      <c r="K58" s="63" t="str">
        <f t="shared" si="0"/>
        <v> </v>
      </c>
    </row>
    <row r="59" spans="1:11" s="56" customFormat="1" ht="15.75" customHeight="1">
      <c r="A59" s="57"/>
      <c r="B59" s="58"/>
      <c r="C59" s="93">
        <v>236</v>
      </c>
      <c r="D59" s="58"/>
      <c r="E59" s="94" t="s">
        <v>464</v>
      </c>
      <c r="F59" s="62">
        <v>0</v>
      </c>
      <c r="G59" s="62">
        <v>0</v>
      </c>
      <c r="H59" s="62">
        <v>0</v>
      </c>
      <c r="I59" s="62">
        <v>0</v>
      </c>
      <c r="J59" s="62" t="str">
        <f t="shared" si="1"/>
        <v> </v>
      </c>
      <c r="K59" s="63" t="str">
        <f t="shared" si="0"/>
        <v> </v>
      </c>
    </row>
    <row r="60" spans="1:11" ht="23.25" customHeight="1">
      <c r="A60" s="65"/>
      <c r="B60" s="75">
        <v>23</v>
      </c>
      <c r="C60" s="95"/>
      <c r="D60" s="71"/>
      <c r="E60" s="96" t="s">
        <v>465</v>
      </c>
      <c r="F60" s="69">
        <v>1516.61</v>
      </c>
      <c r="G60" s="69">
        <v>0</v>
      </c>
      <c r="H60" s="69">
        <v>0</v>
      </c>
      <c r="I60" s="69">
        <v>1831.43</v>
      </c>
      <c r="J60" s="69" t="str">
        <f t="shared" si="1"/>
        <v> </v>
      </c>
      <c r="K60" s="70">
        <f t="shared" si="0"/>
        <v>120.75813821615313</v>
      </c>
    </row>
    <row r="61" spans="1:11" ht="18" customHeight="1">
      <c r="A61" s="57"/>
      <c r="B61" s="58"/>
      <c r="C61" s="93">
        <v>241</v>
      </c>
      <c r="D61" s="58"/>
      <c r="E61" s="94" t="s">
        <v>466</v>
      </c>
      <c r="F61" s="62">
        <v>0</v>
      </c>
      <c r="G61" s="62">
        <v>0</v>
      </c>
      <c r="H61" s="62">
        <v>0</v>
      </c>
      <c r="I61" s="62">
        <v>0</v>
      </c>
      <c r="J61" s="62" t="str">
        <f t="shared" si="1"/>
        <v> </v>
      </c>
      <c r="K61" s="63" t="str">
        <f t="shared" si="0"/>
        <v> </v>
      </c>
    </row>
    <row r="62" spans="1:11" ht="22.5" customHeight="1">
      <c r="A62" s="57"/>
      <c r="B62" s="58"/>
      <c r="C62" s="93">
        <v>242</v>
      </c>
      <c r="D62" s="58"/>
      <c r="E62" s="94" t="s">
        <v>467</v>
      </c>
      <c r="F62" s="62">
        <v>0</v>
      </c>
      <c r="G62" s="62">
        <v>0</v>
      </c>
      <c r="H62" s="62">
        <v>0</v>
      </c>
      <c r="I62" s="62">
        <v>0</v>
      </c>
      <c r="J62" s="62" t="str">
        <f t="shared" si="1"/>
        <v> </v>
      </c>
      <c r="K62" s="63" t="str">
        <f t="shared" si="0"/>
        <v> </v>
      </c>
    </row>
    <row r="63" spans="1:11" ht="22.5" customHeight="1">
      <c r="A63" s="57"/>
      <c r="B63" s="58"/>
      <c r="C63" s="93">
        <v>243</v>
      </c>
      <c r="D63" s="58"/>
      <c r="E63" s="94" t="s">
        <v>468</v>
      </c>
      <c r="F63" s="62">
        <v>0</v>
      </c>
      <c r="G63" s="62">
        <v>0</v>
      </c>
      <c r="H63" s="62">
        <v>0</v>
      </c>
      <c r="I63" s="62">
        <v>0</v>
      </c>
      <c r="J63" s="62" t="str">
        <f t="shared" si="1"/>
        <v> </v>
      </c>
      <c r="K63" s="63" t="str">
        <f t="shared" si="0"/>
        <v> </v>
      </c>
    </row>
    <row r="64" spans="1:11" ht="22.5" customHeight="1">
      <c r="A64" s="57"/>
      <c r="B64" s="58"/>
      <c r="C64" s="93">
        <v>244</v>
      </c>
      <c r="D64" s="58"/>
      <c r="E64" s="94" t="s">
        <v>469</v>
      </c>
      <c r="F64" s="62">
        <v>0</v>
      </c>
      <c r="G64" s="62">
        <v>0</v>
      </c>
      <c r="H64" s="62">
        <v>0</v>
      </c>
      <c r="I64" s="62">
        <v>0</v>
      </c>
      <c r="J64" s="62" t="str">
        <f t="shared" si="1"/>
        <v> </v>
      </c>
      <c r="K64" s="63" t="str">
        <f t="shared" si="0"/>
        <v> </v>
      </c>
    </row>
    <row r="65" spans="1:11" ht="22.5" customHeight="1">
      <c r="A65" s="57"/>
      <c r="B65" s="58"/>
      <c r="C65" s="93">
        <v>245</v>
      </c>
      <c r="D65" s="58"/>
      <c r="E65" s="94" t="s">
        <v>470</v>
      </c>
      <c r="F65" s="62">
        <v>0</v>
      </c>
      <c r="G65" s="62">
        <v>0</v>
      </c>
      <c r="H65" s="62">
        <v>0</v>
      </c>
      <c r="I65" s="62">
        <v>0</v>
      </c>
      <c r="J65" s="62" t="str">
        <f t="shared" si="1"/>
        <v> </v>
      </c>
      <c r="K65" s="63" t="str">
        <f t="shared" si="0"/>
        <v> </v>
      </c>
    </row>
    <row r="66" spans="1:11" ht="16.5" customHeight="1">
      <c r="A66" s="57"/>
      <c r="B66" s="58"/>
      <c r="C66" s="93">
        <v>246</v>
      </c>
      <c r="D66" s="58"/>
      <c r="E66" s="94" t="s">
        <v>471</v>
      </c>
      <c r="F66" s="62">
        <v>0</v>
      </c>
      <c r="G66" s="62">
        <v>0</v>
      </c>
      <c r="H66" s="62">
        <v>0</v>
      </c>
      <c r="I66" s="62">
        <v>0</v>
      </c>
      <c r="J66" s="62" t="str">
        <f t="shared" si="1"/>
        <v> </v>
      </c>
      <c r="K66" s="63" t="str">
        <f t="shared" si="0"/>
        <v> </v>
      </c>
    </row>
    <row r="67" spans="1:11" ht="16.5" customHeight="1">
      <c r="A67" s="57"/>
      <c r="B67" s="58"/>
      <c r="C67" s="93">
        <v>247</v>
      </c>
      <c r="D67" s="58"/>
      <c r="E67" s="94" t="s">
        <v>472</v>
      </c>
      <c r="F67" s="62">
        <v>0</v>
      </c>
      <c r="G67" s="62">
        <v>0</v>
      </c>
      <c r="H67" s="62">
        <v>0</v>
      </c>
      <c r="I67" s="62">
        <v>0</v>
      </c>
      <c r="J67" s="62" t="str">
        <f t="shared" si="1"/>
        <v> </v>
      </c>
      <c r="K67" s="63" t="str">
        <f t="shared" si="0"/>
        <v> </v>
      </c>
    </row>
    <row r="68" spans="1:11" s="56" customFormat="1" ht="16.5" customHeight="1">
      <c r="A68" s="57"/>
      <c r="B68" s="58"/>
      <c r="C68" s="93">
        <v>248</v>
      </c>
      <c r="D68" s="58"/>
      <c r="E68" s="94" t="s">
        <v>473</v>
      </c>
      <c r="F68" s="62">
        <v>0</v>
      </c>
      <c r="G68" s="62">
        <v>0</v>
      </c>
      <c r="H68" s="62">
        <v>0</v>
      </c>
      <c r="I68" s="62">
        <v>0</v>
      </c>
      <c r="J68" s="62" t="str">
        <f t="shared" si="1"/>
        <v> </v>
      </c>
      <c r="K68" s="63" t="str">
        <f t="shared" si="0"/>
        <v> </v>
      </c>
    </row>
    <row r="69" spans="1:11" s="56" customFormat="1" ht="17.25" customHeight="1" thickBot="1">
      <c r="A69" s="65"/>
      <c r="B69" s="75">
        <v>24</v>
      </c>
      <c r="C69" s="95"/>
      <c r="D69" s="71"/>
      <c r="E69" s="96" t="s">
        <v>474</v>
      </c>
      <c r="F69" s="69">
        <v>0</v>
      </c>
      <c r="G69" s="69">
        <v>0</v>
      </c>
      <c r="H69" s="69">
        <v>0</v>
      </c>
      <c r="I69" s="69">
        <v>0</v>
      </c>
      <c r="J69" s="69" t="str">
        <f t="shared" si="1"/>
        <v> </v>
      </c>
      <c r="K69" s="70" t="str">
        <f t="shared" si="0"/>
        <v> </v>
      </c>
    </row>
    <row r="70" spans="1:11" s="56" customFormat="1" ht="24.75" customHeight="1" thickBot="1">
      <c r="A70" s="80">
        <v>2</v>
      </c>
      <c r="B70" s="81"/>
      <c r="C70" s="82"/>
      <c r="D70" s="97"/>
      <c r="E70" s="84" t="s">
        <v>475</v>
      </c>
      <c r="F70" s="85">
        <v>93820.4</v>
      </c>
      <c r="G70" s="85">
        <v>100002</v>
      </c>
      <c r="H70" s="85">
        <v>100002</v>
      </c>
      <c r="I70" s="85">
        <v>93947.62</v>
      </c>
      <c r="J70" s="85">
        <f t="shared" si="1"/>
        <v>93.9457410851783</v>
      </c>
      <c r="K70" s="86">
        <f t="shared" si="0"/>
        <v>100.13559950714344</v>
      </c>
    </row>
    <row r="71" spans="1:11" ht="18" customHeight="1">
      <c r="A71" s="57"/>
      <c r="B71" s="58"/>
      <c r="C71" s="93">
        <v>311</v>
      </c>
      <c r="D71" s="58"/>
      <c r="E71" s="94" t="s">
        <v>476</v>
      </c>
      <c r="F71" s="62">
        <v>0</v>
      </c>
      <c r="G71" s="62">
        <v>0</v>
      </c>
      <c r="H71" s="62">
        <v>0</v>
      </c>
      <c r="I71" s="62">
        <v>0</v>
      </c>
      <c r="J71" s="62" t="str">
        <f t="shared" si="1"/>
        <v> </v>
      </c>
      <c r="K71" s="63" t="str">
        <f t="shared" si="0"/>
        <v> </v>
      </c>
    </row>
    <row r="72" spans="1:11" s="56" customFormat="1" ht="16.5" customHeight="1">
      <c r="A72" s="57"/>
      <c r="B72" s="58"/>
      <c r="C72" s="93">
        <v>312</v>
      </c>
      <c r="D72" s="58"/>
      <c r="E72" s="94" t="s">
        <v>477</v>
      </c>
      <c r="F72" s="62">
        <v>0</v>
      </c>
      <c r="G72" s="62">
        <v>0</v>
      </c>
      <c r="H72" s="62">
        <v>0</v>
      </c>
      <c r="I72" s="62">
        <v>0</v>
      </c>
      <c r="J72" s="62" t="str">
        <f t="shared" si="1"/>
        <v> </v>
      </c>
      <c r="K72" s="63" t="str">
        <f t="shared" si="0"/>
        <v> </v>
      </c>
    </row>
    <row r="73" spans="1:11" ht="25.5" customHeight="1">
      <c r="A73" s="65"/>
      <c r="B73" s="75">
        <v>31</v>
      </c>
      <c r="C73" s="95"/>
      <c r="D73" s="71"/>
      <c r="E73" s="96" t="s">
        <v>478</v>
      </c>
      <c r="F73" s="69">
        <v>0</v>
      </c>
      <c r="G73" s="69">
        <v>0</v>
      </c>
      <c r="H73" s="69">
        <v>0</v>
      </c>
      <c r="I73" s="69">
        <v>0</v>
      </c>
      <c r="J73" s="69" t="str">
        <f t="shared" si="1"/>
        <v> </v>
      </c>
      <c r="K73" s="70" t="str">
        <f aca="true" t="shared" si="2" ref="K73:K94">IF(F73&gt;0,I73/F73*100," ")</f>
        <v> </v>
      </c>
    </row>
    <row r="74" spans="1:11" s="56" customFormat="1" ht="18" customHeight="1">
      <c r="A74" s="57"/>
      <c r="B74" s="58"/>
      <c r="C74" s="93">
        <v>320</v>
      </c>
      <c r="D74" s="58"/>
      <c r="E74" s="94" t="s">
        <v>479</v>
      </c>
      <c r="F74" s="62">
        <v>0</v>
      </c>
      <c r="G74" s="62">
        <v>0</v>
      </c>
      <c r="H74" s="62">
        <v>0</v>
      </c>
      <c r="I74" s="62">
        <v>0</v>
      </c>
      <c r="J74" s="62" t="str">
        <f aca="true" t="shared" si="3" ref="J74:J94">IF(H74&gt;0,I74/H74*100," ")</f>
        <v> </v>
      </c>
      <c r="K74" s="63" t="str">
        <f t="shared" si="2"/>
        <v> </v>
      </c>
    </row>
    <row r="75" spans="1:11" s="56" customFormat="1" ht="17.25" customHeight="1" thickBot="1">
      <c r="A75" s="65"/>
      <c r="B75" s="75">
        <v>32</v>
      </c>
      <c r="C75" s="95"/>
      <c r="D75" s="71"/>
      <c r="E75" s="96" t="s">
        <v>479</v>
      </c>
      <c r="F75" s="69">
        <v>0</v>
      </c>
      <c r="G75" s="69">
        <v>0</v>
      </c>
      <c r="H75" s="69">
        <v>0</v>
      </c>
      <c r="I75" s="69">
        <v>0</v>
      </c>
      <c r="J75" s="69" t="str">
        <f t="shared" si="3"/>
        <v> </v>
      </c>
      <c r="K75" s="70" t="str">
        <f t="shared" si="2"/>
        <v> </v>
      </c>
    </row>
    <row r="76" spans="1:11" s="56" customFormat="1" ht="24.75" customHeight="1" thickBot="1">
      <c r="A76" s="80">
        <v>3</v>
      </c>
      <c r="B76" s="81"/>
      <c r="C76" s="98"/>
      <c r="D76" s="81"/>
      <c r="E76" s="99" t="s">
        <v>480</v>
      </c>
      <c r="F76" s="85">
        <v>0</v>
      </c>
      <c r="G76" s="85">
        <v>0</v>
      </c>
      <c r="H76" s="85">
        <v>0</v>
      </c>
      <c r="I76" s="85">
        <v>0</v>
      </c>
      <c r="J76" s="85" t="str">
        <f t="shared" si="3"/>
        <v> </v>
      </c>
      <c r="K76" s="86" t="str">
        <f t="shared" si="2"/>
        <v> </v>
      </c>
    </row>
    <row r="77" spans="1:11" ht="18" customHeight="1">
      <c r="A77" s="57"/>
      <c r="B77" s="58"/>
      <c r="C77" s="93">
        <v>411</v>
      </c>
      <c r="D77" s="58"/>
      <c r="E77" s="94" t="s">
        <v>481</v>
      </c>
      <c r="F77" s="62">
        <v>0</v>
      </c>
      <c r="G77" s="62">
        <v>17000</v>
      </c>
      <c r="H77" s="62">
        <v>37000</v>
      </c>
      <c r="I77" s="62">
        <v>2287.39</v>
      </c>
      <c r="J77" s="62">
        <f t="shared" si="3"/>
        <v>6.182135135135135</v>
      </c>
      <c r="K77" s="63" t="str">
        <f t="shared" si="2"/>
        <v> </v>
      </c>
    </row>
    <row r="78" spans="1:11" ht="16.5" customHeight="1">
      <c r="A78" s="57"/>
      <c r="B78" s="58"/>
      <c r="C78" s="93"/>
      <c r="D78" s="58">
        <v>4118</v>
      </c>
      <c r="E78" s="94" t="s">
        <v>482</v>
      </c>
      <c r="F78" s="62">
        <v>0</v>
      </c>
      <c r="G78" s="62">
        <v>17000</v>
      </c>
      <c r="H78" s="62">
        <v>37000</v>
      </c>
      <c r="I78" s="62">
        <v>2287.39</v>
      </c>
      <c r="J78" s="62">
        <f t="shared" si="3"/>
        <v>6.182135135135135</v>
      </c>
      <c r="K78" s="63" t="str">
        <f t="shared" si="2"/>
        <v> </v>
      </c>
    </row>
    <row r="79" spans="1:11" ht="22.5" customHeight="1">
      <c r="A79" s="57"/>
      <c r="B79" s="58"/>
      <c r="C79" s="93">
        <v>412</v>
      </c>
      <c r="D79" s="58"/>
      <c r="E79" s="94" t="s">
        <v>483</v>
      </c>
      <c r="F79" s="62">
        <v>0</v>
      </c>
      <c r="G79" s="62">
        <v>0</v>
      </c>
      <c r="H79" s="62">
        <v>0</v>
      </c>
      <c r="I79" s="62">
        <v>0</v>
      </c>
      <c r="J79" s="62" t="str">
        <f t="shared" si="3"/>
        <v> </v>
      </c>
      <c r="K79" s="63" t="str">
        <f t="shared" si="2"/>
        <v> </v>
      </c>
    </row>
    <row r="80" spans="1:11" ht="15.75" customHeight="1">
      <c r="A80" s="57"/>
      <c r="B80" s="58"/>
      <c r="C80" s="93">
        <v>413</v>
      </c>
      <c r="D80" s="58"/>
      <c r="E80" s="94" t="s">
        <v>484</v>
      </c>
      <c r="F80" s="62">
        <v>291551.5</v>
      </c>
      <c r="G80" s="62">
        <v>0</v>
      </c>
      <c r="H80" s="62">
        <v>0</v>
      </c>
      <c r="I80" s="62">
        <v>29213.25</v>
      </c>
      <c r="J80" s="62" t="str">
        <f t="shared" si="3"/>
        <v> </v>
      </c>
      <c r="K80" s="63">
        <f t="shared" si="2"/>
        <v>10.019927868661282</v>
      </c>
    </row>
    <row r="81" spans="1:11" ht="15.75" customHeight="1">
      <c r="A81" s="57"/>
      <c r="B81" s="58"/>
      <c r="C81" s="93">
        <v>415</v>
      </c>
      <c r="D81" s="58"/>
      <c r="E81" s="94" t="s">
        <v>485</v>
      </c>
      <c r="F81" s="62">
        <v>0</v>
      </c>
      <c r="G81" s="62">
        <v>15116</v>
      </c>
      <c r="H81" s="62">
        <v>24657</v>
      </c>
      <c r="I81" s="62">
        <v>22143.84</v>
      </c>
      <c r="J81" s="62">
        <f t="shared" si="3"/>
        <v>89.8075191629152</v>
      </c>
      <c r="K81" s="63" t="str">
        <f t="shared" si="2"/>
        <v> </v>
      </c>
    </row>
    <row r="82" spans="1:11" ht="15.75" customHeight="1">
      <c r="A82" s="57"/>
      <c r="B82" s="58"/>
      <c r="C82" s="93"/>
      <c r="D82" s="58">
        <v>4153</v>
      </c>
      <c r="E82" s="94" t="s">
        <v>486</v>
      </c>
      <c r="F82" s="62">
        <v>0</v>
      </c>
      <c r="G82" s="62">
        <v>0</v>
      </c>
      <c r="H82" s="62">
        <v>2657</v>
      </c>
      <c r="I82" s="62">
        <v>0</v>
      </c>
      <c r="J82" s="62">
        <f t="shared" si="3"/>
        <v>0</v>
      </c>
      <c r="K82" s="63" t="str">
        <f t="shared" si="2"/>
        <v> </v>
      </c>
    </row>
    <row r="83" spans="1:11" ht="15.75" customHeight="1">
      <c r="A83" s="57"/>
      <c r="B83" s="58"/>
      <c r="C83" s="93"/>
      <c r="D83" s="58">
        <v>4154</v>
      </c>
      <c r="E83" s="94" t="s">
        <v>487</v>
      </c>
      <c r="F83" s="62">
        <v>0</v>
      </c>
      <c r="G83" s="62">
        <v>0</v>
      </c>
      <c r="H83" s="62">
        <v>0</v>
      </c>
      <c r="I83" s="62">
        <v>0</v>
      </c>
      <c r="J83" s="62" t="str">
        <f t="shared" si="3"/>
        <v> </v>
      </c>
      <c r="K83" s="63" t="str">
        <f t="shared" si="2"/>
        <v> </v>
      </c>
    </row>
    <row r="84" spans="1:11" s="56" customFormat="1" ht="15.75" customHeight="1">
      <c r="A84" s="57"/>
      <c r="B84" s="58"/>
      <c r="C84" s="93">
        <v>416</v>
      </c>
      <c r="D84" s="58"/>
      <c r="E84" s="94" t="s">
        <v>488</v>
      </c>
      <c r="F84" s="62">
        <v>0</v>
      </c>
      <c r="G84" s="62">
        <v>0</v>
      </c>
      <c r="H84" s="62">
        <v>0</v>
      </c>
      <c r="I84" s="62">
        <v>0</v>
      </c>
      <c r="J84" s="62" t="str">
        <f t="shared" si="3"/>
        <v> </v>
      </c>
      <c r="K84" s="63" t="str">
        <f t="shared" si="2"/>
        <v> </v>
      </c>
    </row>
    <row r="85" spans="1:11" ht="17.25" customHeight="1">
      <c r="A85" s="65"/>
      <c r="B85" s="75">
        <v>41</v>
      </c>
      <c r="C85" s="95"/>
      <c r="D85" s="71"/>
      <c r="E85" s="96" t="s">
        <v>489</v>
      </c>
      <c r="F85" s="69">
        <v>291551.5</v>
      </c>
      <c r="G85" s="69">
        <v>32116</v>
      </c>
      <c r="H85" s="69">
        <v>61657</v>
      </c>
      <c r="I85" s="69">
        <v>53644.48</v>
      </c>
      <c r="J85" s="69">
        <f t="shared" si="3"/>
        <v>87.00468722124009</v>
      </c>
      <c r="K85" s="70">
        <f t="shared" si="2"/>
        <v>18.399658379394378</v>
      </c>
    </row>
    <row r="86" spans="1:11" ht="18" customHeight="1">
      <c r="A86" s="57"/>
      <c r="B86" s="58"/>
      <c r="C86" s="93">
        <v>421</v>
      </c>
      <c r="D86" s="58"/>
      <c r="E86" s="94" t="s">
        <v>490</v>
      </c>
      <c r="F86" s="62">
        <v>0</v>
      </c>
      <c r="G86" s="62">
        <v>849000</v>
      </c>
      <c r="H86" s="62">
        <v>829000</v>
      </c>
      <c r="I86" s="62">
        <v>254500</v>
      </c>
      <c r="J86" s="62">
        <f t="shared" si="3"/>
        <v>30.699638118214718</v>
      </c>
      <c r="K86" s="63" t="str">
        <f t="shared" si="2"/>
        <v> </v>
      </c>
    </row>
    <row r="87" spans="1:11" ht="15.75" customHeight="1">
      <c r="A87" s="57"/>
      <c r="B87" s="58"/>
      <c r="C87" s="93"/>
      <c r="D87" s="58">
        <v>4218</v>
      </c>
      <c r="E87" s="94" t="s">
        <v>491</v>
      </c>
      <c r="F87" s="62">
        <v>0</v>
      </c>
      <c r="G87" s="62">
        <v>503000</v>
      </c>
      <c r="H87" s="62">
        <v>483000</v>
      </c>
      <c r="I87" s="62">
        <v>0</v>
      </c>
      <c r="J87" s="62">
        <f t="shared" si="3"/>
        <v>0</v>
      </c>
      <c r="K87" s="63" t="str">
        <f t="shared" si="2"/>
        <v> </v>
      </c>
    </row>
    <row r="88" spans="1:11" ht="15.75" customHeight="1">
      <c r="A88" s="57"/>
      <c r="B88" s="58"/>
      <c r="C88" s="93">
        <v>422</v>
      </c>
      <c r="D88" s="58"/>
      <c r="E88" s="94" t="s">
        <v>492</v>
      </c>
      <c r="F88" s="62">
        <v>0</v>
      </c>
      <c r="G88" s="62">
        <v>0</v>
      </c>
      <c r="H88" s="62">
        <v>0</v>
      </c>
      <c r="I88" s="62">
        <v>0</v>
      </c>
      <c r="J88" s="62" t="str">
        <f t="shared" si="3"/>
        <v> </v>
      </c>
      <c r="K88" s="63" t="str">
        <f t="shared" si="2"/>
        <v> </v>
      </c>
    </row>
    <row r="89" spans="1:12" ht="15.75" customHeight="1">
      <c r="A89" s="57"/>
      <c r="B89" s="58"/>
      <c r="C89" s="93">
        <v>423</v>
      </c>
      <c r="D89" s="58"/>
      <c r="E89" s="94" t="s">
        <v>493</v>
      </c>
      <c r="F89" s="62">
        <v>58636.61</v>
      </c>
      <c r="G89" s="62">
        <v>78482</v>
      </c>
      <c r="H89" s="62">
        <v>71598</v>
      </c>
      <c r="I89" s="62">
        <v>27459.44</v>
      </c>
      <c r="J89" s="62">
        <f t="shared" si="3"/>
        <v>38.35224447610268</v>
      </c>
      <c r="K89" s="63">
        <f t="shared" si="2"/>
        <v>46.82985595517885</v>
      </c>
      <c r="L89" s="56"/>
    </row>
    <row r="90" spans="1:11" ht="15.75" customHeight="1">
      <c r="A90" s="57"/>
      <c r="B90" s="58"/>
      <c r="C90" s="93"/>
      <c r="D90" s="58">
        <v>4233</v>
      </c>
      <c r="E90" s="94" t="s">
        <v>494</v>
      </c>
      <c r="F90" s="62">
        <v>10771.83</v>
      </c>
      <c r="G90" s="62">
        <v>0</v>
      </c>
      <c r="H90" s="62">
        <v>0</v>
      </c>
      <c r="I90" s="62">
        <v>0</v>
      </c>
      <c r="J90" s="62" t="str">
        <f t="shared" si="3"/>
        <v> </v>
      </c>
      <c r="K90" s="63">
        <f t="shared" si="2"/>
        <v>0</v>
      </c>
    </row>
    <row r="91" spans="1:11" s="56" customFormat="1" ht="15.75" customHeight="1">
      <c r="A91" s="57"/>
      <c r="B91" s="58"/>
      <c r="C91" s="93">
        <v>424</v>
      </c>
      <c r="D91" s="58"/>
      <c r="E91" s="94" t="s">
        <v>495</v>
      </c>
      <c r="F91" s="62">
        <v>0</v>
      </c>
      <c r="G91" s="62">
        <v>0</v>
      </c>
      <c r="H91" s="62">
        <v>0</v>
      </c>
      <c r="I91" s="62">
        <v>0</v>
      </c>
      <c r="J91" s="62" t="str">
        <f t="shared" si="3"/>
        <v> </v>
      </c>
      <c r="K91" s="63" t="str">
        <f t="shared" si="2"/>
        <v> </v>
      </c>
    </row>
    <row r="92" spans="1:11" s="56" customFormat="1" ht="17.25" customHeight="1" thickBot="1">
      <c r="A92" s="65"/>
      <c r="B92" s="75">
        <v>42</v>
      </c>
      <c r="C92" s="95"/>
      <c r="D92" s="71"/>
      <c r="E92" s="96" t="s">
        <v>496</v>
      </c>
      <c r="F92" s="69">
        <v>58636.61</v>
      </c>
      <c r="G92" s="69">
        <v>927482</v>
      </c>
      <c r="H92" s="69">
        <v>900598</v>
      </c>
      <c r="I92" s="69">
        <v>281959.44</v>
      </c>
      <c r="J92" s="69">
        <f t="shared" si="3"/>
        <v>31.308024223904564</v>
      </c>
      <c r="K92" s="70">
        <f t="shared" si="2"/>
        <v>480.8590401116299</v>
      </c>
    </row>
    <row r="93" spans="1:11" s="56" customFormat="1" ht="24.75" customHeight="1" thickBot="1">
      <c r="A93" s="80">
        <v>4</v>
      </c>
      <c r="B93" s="81"/>
      <c r="C93" s="98"/>
      <c r="D93" s="81"/>
      <c r="E93" s="99" t="s">
        <v>497</v>
      </c>
      <c r="F93" s="85">
        <v>350188.11</v>
      </c>
      <c r="G93" s="85">
        <v>959598</v>
      </c>
      <c r="H93" s="85">
        <v>962255</v>
      </c>
      <c r="I93" s="85">
        <v>335603.92</v>
      </c>
      <c r="J93" s="85">
        <f t="shared" si="3"/>
        <v>34.876817475617166</v>
      </c>
      <c r="K93" s="86">
        <f t="shared" si="2"/>
        <v>95.83532690473129</v>
      </c>
    </row>
    <row r="94" spans="1:11" s="56" customFormat="1" ht="30" customHeight="1" thickBot="1">
      <c r="A94" s="100" t="s">
        <v>498</v>
      </c>
      <c r="B94" s="81"/>
      <c r="C94" s="98"/>
      <c r="D94" s="81"/>
      <c r="E94" s="99" t="s">
        <v>499</v>
      </c>
      <c r="F94" s="85">
        <v>444008.51</v>
      </c>
      <c r="G94" s="85">
        <v>1059610</v>
      </c>
      <c r="H94" s="85">
        <v>1062267</v>
      </c>
      <c r="I94" s="85">
        <v>429563.74</v>
      </c>
      <c r="J94" s="85">
        <f t="shared" si="3"/>
        <v>40.43839637303992</v>
      </c>
      <c r="K94" s="86">
        <f t="shared" si="2"/>
        <v>96.74673577765435</v>
      </c>
    </row>
    <row r="95" spans="1:11" s="56" customFormat="1" ht="2.25" customHeight="1" thickBot="1">
      <c r="A95" s="101"/>
      <c r="B95" s="102"/>
      <c r="C95" s="102"/>
      <c r="D95" s="103"/>
      <c r="E95" s="104"/>
      <c r="F95" s="105"/>
      <c r="G95" s="105"/>
      <c r="H95" s="105"/>
      <c r="I95" s="105"/>
      <c r="J95" s="105"/>
      <c r="K95" s="105"/>
    </row>
    <row r="96" spans="1:11" s="56" customFormat="1" ht="19.5" customHeight="1" thickBot="1">
      <c r="A96" s="87" t="s">
        <v>500</v>
      </c>
      <c r="B96" s="81"/>
      <c r="C96" s="98"/>
      <c r="D96" s="81"/>
      <c r="E96" s="106" t="s">
        <v>501</v>
      </c>
      <c r="F96" s="107">
        <v>444008.51</v>
      </c>
      <c r="G96" s="107">
        <v>1059610</v>
      </c>
      <c r="H96" s="107">
        <v>1062267</v>
      </c>
      <c r="I96" s="107">
        <v>429563.74</v>
      </c>
      <c r="J96" s="107">
        <f aca="true" t="shared" si="4" ref="J96:J159">IF(H96&gt;0,I96/H96*100," ")</f>
        <v>40.43839637303992</v>
      </c>
      <c r="K96" s="108">
        <f aca="true" t="shared" si="5" ref="K96:K159">IF(F96&gt;0,I96/F96*100," ")</f>
        <v>96.74673577765435</v>
      </c>
    </row>
    <row r="97" spans="1:11" s="56" customFormat="1" ht="16.5" customHeight="1">
      <c r="A97" s="109"/>
      <c r="B97" s="110"/>
      <c r="C97" s="111"/>
      <c r="D97" s="112"/>
      <c r="E97" s="113" t="s">
        <v>502</v>
      </c>
      <c r="F97" s="114"/>
      <c r="G97" s="114"/>
      <c r="H97" s="114"/>
      <c r="I97" s="114"/>
      <c r="J97" s="114" t="str">
        <f t="shared" si="4"/>
        <v> </v>
      </c>
      <c r="K97" s="115" t="str">
        <f t="shared" si="5"/>
        <v> </v>
      </c>
    </row>
    <row r="98" spans="1:11" s="56" customFormat="1" ht="16.5" customHeight="1">
      <c r="A98" s="116"/>
      <c r="B98" s="75"/>
      <c r="C98" s="93">
        <v>501</v>
      </c>
      <c r="D98" s="58"/>
      <c r="E98" s="94" t="s">
        <v>503</v>
      </c>
      <c r="F98" s="62">
        <v>108183.86</v>
      </c>
      <c r="G98" s="62">
        <v>120242</v>
      </c>
      <c r="H98" s="62">
        <v>121765</v>
      </c>
      <c r="I98" s="62">
        <v>118954.08</v>
      </c>
      <c r="J98" s="62">
        <f t="shared" si="4"/>
        <v>97.69152055188273</v>
      </c>
      <c r="K98" s="63">
        <f t="shared" si="5"/>
        <v>109.95547764703532</v>
      </c>
    </row>
    <row r="99" spans="1:11" s="56" customFormat="1" ht="22.5" customHeight="1">
      <c r="A99" s="116"/>
      <c r="B99" s="75"/>
      <c r="C99" s="93"/>
      <c r="D99" s="58">
        <v>5011</v>
      </c>
      <c r="E99" s="94" t="s">
        <v>504</v>
      </c>
      <c r="F99" s="62">
        <v>108173</v>
      </c>
      <c r="G99" s="62">
        <v>120242</v>
      </c>
      <c r="H99" s="62">
        <v>121765</v>
      </c>
      <c r="I99" s="62">
        <v>118954.08</v>
      </c>
      <c r="J99" s="62">
        <f t="shared" si="4"/>
        <v>97.69152055188273</v>
      </c>
      <c r="K99" s="63">
        <f t="shared" si="5"/>
        <v>109.96651659841181</v>
      </c>
    </row>
    <row r="100" spans="1:11" s="56" customFormat="1" ht="22.5" customHeight="1">
      <c r="A100" s="116"/>
      <c r="B100" s="75"/>
      <c r="C100" s="93"/>
      <c r="D100" s="58">
        <v>5012</v>
      </c>
      <c r="E100" s="94" t="s">
        <v>505</v>
      </c>
      <c r="F100" s="62">
        <v>0</v>
      </c>
      <c r="G100" s="62">
        <v>0</v>
      </c>
      <c r="H100" s="62">
        <v>0</v>
      </c>
      <c r="I100" s="62">
        <v>0</v>
      </c>
      <c r="J100" s="62" t="str">
        <f t="shared" si="4"/>
        <v> </v>
      </c>
      <c r="K100" s="63" t="str">
        <f t="shared" si="5"/>
        <v> </v>
      </c>
    </row>
    <row r="101" spans="1:11" s="56" customFormat="1" ht="22.5" customHeight="1">
      <c r="A101" s="116"/>
      <c r="B101" s="75"/>
      <c r="C101" s="93"/>
      <c r="D101" s="58">
        <v>5013</v>
      </c>
      <c r="E101" s="94" t="s">
        <v>506</v>
      </c>
      <c r="F101" s="62">
        <v>0</v>
      </c>
      <c r="G101" s="62">
        <v>0</v>
      </c>
      <c r="H101" s="62">
        <v>0</v>
      </c>
      <c r="I101" s="62">
        <v>0</v>
      </c>
      <c r="J101" s="62" t="str">
        <f t="shared" si="4"/>
        <v> </v>
      </c>
      <c r="K101" s="63" t="str">
        <f t="shared" si="5"/>
        <v> </v>
      </c>
    </row>
    <row r="102" spans="1:11" s="56" customFormat="1" ht="34.5" customHeight="1">
      <c r="A102" s="116"/>
      <c r="B102" s="75"/>
      <c r="C102" s="93"/>
      <c r="D102" s="58">
        <v>5014</v>
      </c>
      <c r="E102" s="94" t="s">
        <v>507</v>
      </c>
      <c r="F102" s="62">
        <v>0</v>
      </c>
      <c r="G102" s="62">
        <v>0</v>
      </c>
      <c r="H102" s="62">
        <v>0</v>
      </c>
      <c r="I102" s="62">
        <v>0</v>
      </c>
      <c r="J102" s="62" t="str">
        <f t="shared" si="4"/>
        <v> </v>
      </c>
      <c r="K102" s="63" t="str">
        <f t="shared" si="5"/>
        <v> </v>
      </c>
    </row>
    <row r="103" spans="1:11" s="56" customFormat="1" ht="16.5" customHeight="1">
      <c r="A103" s="116"/>
      <c r="B103" s="75"/>
      <c r="C103" s="93"/>
      <c r="D103" s="58">
        <v>5019</v>
      </c>
      <c r="E103" s="94" t="s">
        <v>508</v>
      </c>
      <c r="F103" s="62">
        <v>10.86</v>
      </c>
      <c r="G103" s="62">
        <v>0</v>
      </c>
      <c r="H103" s="62">
        <v>0</v>
      </c>
      <c r="I103" s="62">
        <v>0</v>
      </c>
      <c r="J103" s="62" t="str">
        <f t="shared" si="4"/>
        <v> </v>
      </c>
      <c r="K103" s="63">
        <f t="shared" si="5"/>
        <v>0</v>
      </c>
    </row>
    <row r="104" spans="1:11" s="56" customFormat="1" ht="16.5" customHeight="1">
      <c r="A104" s="116"/>
      <c r="B104" s="75"/>
      <c r="C104" s="93">
        <v>502</v>
      </c>
      <c r="D104" s="58"/>
      <c r="E104" s="94" t="s">
        <v>509</v>
      </c>
      <c r="F104" s="62">
        <v>5325.37</v>
      </c>
      <c r="G104" s="62">
        <v>12199</v>
      </c>
      <c r="H104" s="62">
        <v>10433</v>
      </c>
      <c r="I104" s="62">
        <v>6263.69</v>
      </c>
      <c r="J104" s="62">
        <f t="shared" si="4"/>
        <v>60.03728553627911</v>
      </c>
      <c r="K104" s="63">
        <f t="shared" si="5"/>
        <v>117.61980857668107</v>
      </c>
    </row>
    <row r="105" spans="1:11" s="56" customFormat="1" ht="16.5" customHeight="1">
      <c r="A105" s="116"/>
      <c r="B105" s="75"/>
      <c r="C105" s="93"/>
      <c r="D105" s="58">
        <v>5021</v>
      </c>
      <c r="E105" s="94" t="s">
        <v>510</v>
      </c>
      <c r="F105" s="62">
        <v>3662.91</v>
      </c>
      <c r="G105" s="62">
        <v>10127</v>
      </c>
      <c r="H105" s="62">
        <v>8361</v>
      </c>
      <c r="I105" s="62">
        <v>4652.03</v>
      </c>
      <c r="J105" s="62">
        <f t="shared" si="4"/>
        <v>55.639636407128336</v>
      </c>
      <c r="K105" s="63">
        <f t="shared" si="5"/>
        <v>127.00366648375199</v>
      </c>
    </row>
    <row r="106" spans="1:11" s="56" customFormat="1" ht="22.5" customHeight="1">
      <c r="A106" s="116"/>
      <c r="B106" s="75"/>
      <c r="C106" s="93"/>
      <c r="D106" s="58">
        <v>5022</v>
      </c>
      <c r="E106" s="94" t="s">
        <v>511</v>
      </c>
      <c r="F106" s="62">
        <v>1407</v>
      </c>
      <c r="G106" s="62">
        <v>1407</v>
      </c>
      <c r="H106" s="62">
        <v>1407</v>
      </c>
      <c r="I106" s="62">
        <v>1407</v>
      </c>
      <c r="J106" s="62">
        <f t="shared" si="4"/>
        <v>100</v>
      </c>
      <c r="K106" s="63">
        <f t="shared" si="5"/>
        <v>100</v>
      </c>
    </row>
    <row r="107" spans="1:11" s="56" customFormat="1" ht="16.5" customHeight="1">
      <c r="A107" s="116"/>
      <c r="B107" s="75"/>
      <c r="C107" s="93"/>
      <c r="D107" s="58">
        <v>5023</v>
      </c>
      <c r="E107" s="94" t="s">
        <v>512</v>
      </c>
      <c r="F107" s="62">
        <v>0</v>
      </c>
      <c r="G107" s="62">
        <v>0</v>
      </c>
      <c r="H107" s="62">
        <v>0</v>
      </c>
      <c r="I107" s="62">
        <v>0</v>
      </c>
      <c r="J107" s="62" t="str">
        <f t="shared" si="4"/>
        <v> </v>
      </c>
      <c r="K107" s="63" t="str">
        <f t="shared" si="5"/>
        <v> </v>
      </c>
    </row>
    <row r="108" spans="1:11" s="56" customFormat="1" ht="16.5" customHeight="1">
      <c r="A108" s="116"/>
      <c r="B108" s="75"/>
      <c r="C108" s="93"/>
      <c r="D108" s="58">
        <v>5024</v>
      </c>
      <c r="E108" s="94" t="s">
        <v>513</v>
      </c>
      <c r="F108" s="62">
        <v>255.46</v>
      </c>
      <c r="G108" s="62">
        <v>665</v>
      </c>
      <c r="H108" s="62">
        <v>665</v>
      </c>
      <c r="I108" s="62">
        <v>204.66</v>
      </c>
      <c r="J108" s="62">
        <f t="shared" si="4"/>
        <v>30.775939849624063</v>
      </c>
      <c r="K108" s="63">
        <f t="shared" si="5"/>
        <v>80.1143036091756</v>
      </c>
    </row>
    <row r="109" spans="1:11" s="56" customFormat="1" ht="16.5" customHeight="1">
      <c r="A109" s="116"/>
      <c r="B109" s="75"/>
      <c r="C109" s="93"/>
      <c r="D109" s="58">
        <v>5025</v>
      </c>
      <c r="E109" s="94" t="s">
        <v>514</v>
      </c>
      <c r="F109" s="62">
        <v>0</v>
      </c>
      <c r="G109" s="62">
        <v>0</v>
      </c>
      <c r="H109" s="62">
        <v>0</v>
      </c>
      <c r="I109" s="62">
        <v>0</v>
      </c>
      <c r="J109" s="62" t="str">
        <f t="shared" si="4"/>
        <v> </v>
      </c>
      <c r="K109" s="63" t="str">
        <f t="shared" si="5"/>
        <v> </v>
      </c>
    </row>
    <row r="110" spans="1:11" s="56" customFormat="1" ht="16.5" customHeight="1">
      <c r="A110" s="116"/>
      <c r="B110" s="75"/>
      <c r="C110" s="93"/>
      <c r="D110" s="58">
        <v>5026</v>
      </c>
      <c r="E110" s="94" t="s">
        <v>515</v>
      </c>
      <c r="F110" s="62">
        <v>0</v>
      </c>
      <c r="G110" s="62">
        <v>0</v>
      </c>
      <c r="H110" s="62">
        <v>0</v>
      </c>
      <c r="I110" s="62">
        <v>0</v>
      </c>
      <c r="J110" s="62" t="str">
        <f t="shared" si="4"/>
        <v> </v>
      </c>
      <c r="K110" s="63" t="str">
        <f t="shared" si="5"/>
        <v> </v>
      </c>
    </row>
    <row r="111" spans="1:11" s="56" customFormat="1" ht="34.5" customHeight="1">
      <c r="A111" s="116"/>
      <c r="B111" s="75"/>
      <c r="C111" s="93"/>
      <c r="D111" s="58">
        <v>5027</v>
      </c>
      <c r="E111" s="94" t="s">
        <v>516</v>
      </c>
      <c r="F111" s="62">
        <v>0</v>
      </c>
      <c r="G111" s="62">
        <v>0</v>
      </c>
      <c r="H111" s="62">
        <v>0</v>
      </c>
      <c r="I111" s="62">
        <v>0</v>
      </c>
      <c r="J111" s="62" t="str">
        <f t="shared" si="4"/>
        <v> </v>
      </c>
      <c r="K111" s="63" t="str">
        <f t="shared" si="5"/>
        <v> </v>
      </c>
    </row>
    <row r="112" spans="1:11" s="56" customFormat="1" ht="22.5" customHeight="1">
      <c r="A112" s="116"/>
      <c r="B112" s="75"/>
      <c r="C112" s="93"/>
      <c r="D112" s="58">
        <v>5029</v>
      </c>
      <c r="E112" s="94" t="s">
        <v>517</v>
      </c>
      <c r="F112" s="62">
        <v>0</v>
      </c>
      <c r="G112" s="62">
        <v>0</v>
      </c>
      <c r="H112" s="62">
        <v>0</v>
      </c>
      <c r="I112" s="62">
        <v>0</v>
      </c>
      <c r="J112" s="62" t="str">
        <f t="shared" si="4"/>
        <v> </v>
      </c>
      <c r="K112" s="63" t="str">
        <f t="shared" si="5"/>
        <v> </v>
      </c>
    </row>
    <row r="113" spans="1:11" ht="16.5" customHeight="1">
      <c r="A113" s="116"/>
      <c r="B113" s="75"/>
      <c r="C113" s="93">
        <v>503</v>
      </c>
      <c r="D113" s="58"/>
      <c r="E113" s="94" t="s">
        <v>518</v>
      </c>
      <c r="F113" s="62">
        <v>38817.8</v>
      </c>
      <c r="G113" s="62">
        <v>44367</v>
      </c>
      <c r="H113" s="62">
        <v>44885</v>
      </c>
      <c r="I113" s="62">
        <v>42618.55</v>
      </c>
      <c r="J113" s="62">
        <f t="shared" si="4"/>
        <v>94.95054026957781</v>
      </c>
      <c r="K113" s="63">
        <f t="shared" si="5"/>
        <v>109.79125555801718</v>
      </c>
    </row>
    <row r="114" spans="1:11" ht="34.5" customHeight="1">
      <c r="A114" s="116"/>
      <c r="B114" s="75"/>
      <c r="C114" s="93"/>
      <c r="D114" s="58" t="s">
        <v>519</v>
      </c>
      <c r="E114" s="94" t="s">
        <v>520</v>
      </c>
      <c r="F114" s="62">
        <v>38817.8</v>
      </c>
      <c r="G114" s="62">
        <v>44367</v>
      </c>
      <c r="H114" s="62">
        <v>44885</v>
      </c>
      <c r="I114" s="62">
        <v>42618.55</v>
      </c>
      <c r="J114" s="62">
        <f t="shared" si="4"/>
        <v>94.95054026957781</v>
      </c>
      <c r="K114" s="63">
        <f t="shared" si="5"/>
        <v>109.79125555801718</v>
      </c>
    </row>
    <row r="115" spans="1:11" ht="16.5" customHeight="1">
      <c r="A115" s="116"/>
      <c r="B115" s="75"/>
      <c r="C115" s="93">
        <v>504</v>
      </c>
      <c r="D115" s="58"/>
      <c r="E115" s="94" t="s">
        <v>521</v>
      </c>
      <c r="F115" s="62">
        <v>0</v>
      </c>
      <c r="G115" s="62">
        <v>0</v>
      </c>
      <c r="H115" s="62">
        <v>0</v>
      </c>
      <c r="I115" s="62">
        <v>0</v>
      </c>
      <c r="J115" s="62" t="str">
        <f t="shared" si="4"/>
        <v> </v>
      </c>
      <c r="K115" s="63" t="str">
        <f t="shared" si="5"/>
        <v> </v>
      </c>
    </row>
    <row r="116" spans="1:11" ht="16.5" customHeight="1">
      <c r="A116" s="116"/>
      <c r="B116" s="75"/>
      <c r="C116" s="93">
        <v>505</v>
      </c>
      <c r="D116" s="58"/>
      <c r="E116" s="94" t="s">
        <v>522</v>
      </c>
      <c r="F116" s="62">
        <v>0</v>
      </c>
      <c r="G116" s="62">
        <v>0</v>
      </c>
      <c r="H116" s="62">
        <v>0</v>
      </c>
      <c r="I116" s="62">
        <v>0</v>
      </c>
      <c r="J116" s="62" t="str">
        <f t="shared" si="4"/>
        <v> </v>
      </c>
      <c r="K116" s="63" t="str">
        <f t="shared" si="5"/>
        <v> </v>
      </c>
    </row>
    <row r="117" spans="1:11" ht="23.25" customHeight="1">
      <c r="A117" s="116"/>
      <c r="B117" s="75">
        <v>50</v>
      </c>
      <c r="C117" s="93"/>
      <c r="D117" s="58"/>
      <c r="E117" s="117" t="s">
        <v>523</v>
      </c>
      <c r="F117" s="69">
        <v>152327.03</v>
      </c>
      <c r="G117" s="69">
        <v>176808</v>
      </c>
      <c r="H117" s="69">
        <v>177083</v>
      </c>
      <c r="I117" s="69">
        <v>167836.32</v>
      </c>
      <c r="J117" s="69">
        <f t="shared" si="4"/>
        <v>94.77833558274934</v>
      </c>
      <c r="K117" s="70">
        <f t="shared" si="5"/>
        <v>110.18157447171393</v>
      </c>
    </row>
    <row r="118" spans="1:11" ht="18" customHeight="1">
      <c r="A118" s="116"/>
      <c r="B118" s="75"/>
      <c r="C118" s="58">
        <v>513</v>
      </c>
      <c r="D118" s="58"/>
      <c r="E118" s="94" t="s">
        <v>524</v>
      </c>
      <c r="F118" s="62">
        <v>7986.46</v>
      </c>
      <c r="G118" s="62">
        <v>6312</v>
      </c>
      <c r="H118" s="62">
        <v>7332</v>
      </c>
      <c r="I118" s="62">
        <v>7212.14</v>
      </c>
      <c r="J118" s="62">
        <f t="shared" si="4"/>
        <v>98.36524822695037</v>
      </c>
      <c r="K118" s="63">
        <f t="shared" si="5"/>
        <v>90.30459051945418</v>
      </c>
    </row>
    <row r="119" spans="1:11" ht="16.5" customHeight="1">
      <c r="A119" s="116"/>
      <c r="B119" s="75"/>
      <c r="C119" s="58">
        <v>514</v>
      </c>
      <c r="D119" s="58"/>
      <c r="E119" s="94" t="s">
        <v>525</v>
      </c>
      <c r="F119" s="62">
        <v>121.01</v>
      </c>
      <c r="G119" s="62">
        <v>150</v>
      </c>
      <c r="H119" s="62">
        <v>222</v>
      </c>
      <c r="I119" s="62">
        <v>155.29</v>
      </c>
      <c r="J119" s="62">
        <f t="shared" si="4"/>
        <v>69.95045045045045</v>
      </c>
      <c r="K119" s="63">
        <f t="shared" si="5"/>
        <v>128.32823733575736</v>
      </c>
    </row>
    <row r="120" spans="1:11" ht="16.5" customHeight="1">
      <c r="A120" s="116"/>
      <c r="B120" s="75"/>
      <c r="C120" s="58">
        <v>515</v>
      </c>
      <c r="D120" s="58"/>
      <c r="E120" s="94" t="s">
        <v>526</v>
      </c>
      <c r="F120" s="62">
        <v>7586.88</v>
      </c>
      <c r="G120" s="62">
        <v>6850</v>
      </c>
      <c r="H120" s="62">
        <v>7442</v>
      </c>
      <c r="I120" s="62">
        <v>7440.76</v>
      </c>
      <c r="J120" s="62">
        <f t="shared" si="4"/>
        <v>99.98333781241601</v>
      </c>
      <c r="K120" s="63">
        <f t="shared" si="5"/>
        <v>98.07404361213041</v>
      </c>
    </row>
    <row r="121" spans="1:11" ht="16.5" customHeight="1">
      <c r="A121" s="116"/>
      <c r="B121" s="75"/>
      <c r="C121" s="58">
        <v>516</v>
      </c>
      <c r="D121" s="58"/>
      <c r="E121" s="94" t="s">
        <v>527</v>
      </c>
      <c r="F121" s="62">
        <v>79200.8</v>
      </c>
      <c r="G121" s="62">
        <v>84388</v>
      </c>
      <c r="H121" s="62">
        <v>92153</v>
      </c>
      <c r="I121" s="62">
        <v>90419.41</v>
      </c>
      <c r="J121" s="62">
        <f t="shared" si="4"/>
        <v>98.1187915748809</v>
      </c>
      <c r="K121" s="63">
        <f t="shared" si="5"/>
        <v>114.16476853769153</v>
      </c>
    </row>
    <row r="122" spans="1:11" ht="16.5" customHeight="1">
      <c r="A122" s="116"/>
      <c r="B122" s="75"/>
      <c r="C122" s="58">
        <v>517</v>
      </c>
      <c r="D122" s="58"/>
      <c r="E122" s="94" t="s">
        <v>528</v>
      </c>
      <c r="F122" s="62">
        <v>22819.43</v>
      </c>
      <c r="G122" s="62">
        <v>20755</v>
      </c>
      <c r="H122" s="62">
        <v>27876</v>
      </c>
      <c r="I122" s="62">
        <v>26118.63</v>
      </c>
      <c r="J122" s="62">
        <f t="shared" si="4"/>
        <v>93.69575979337064</v>
      </c>
      <c r="K122" s="63">
        <f t="shared" si="5"/>
        <v>114.45785455640217</v>
      </c>
    </row>
    <row r="123" spans="1:11" ht="16.5" customHeight="1">
      <c r="A123" s="116"/>
      <c r="B123" s="75"/>
      <c r="C123" s="58"/>
      <c r="D123" s="58">
        <v>5171</v>
      </c>
      <c r="E123" s="94" t="s">
        <v>529</v>
      </c>
      <c r="F123" s="62">
        <v>5767.34</v>
      </c>
      <c r="G123" s="62">
        <v>4000</v>
      </c>
      <c r="H123" s="62">
        <v>6256</v>
      </c>
      <c r="I123" s="62">
        <v>6255.97</v>
      </c>
      <c r="J123" s="62">
        <f t="shared" si="4"/>
        <v>99.99952046035806</v>
      </c>
      <c r="K123" s="63">
        <f t="shared" si="5"/>
        <v>108.47236334254613</v>
      </c>
    </row>
    <row r="124" spans="1:11" s="56" customFormat="1" ht="16.5" customHeight="1">
      <c r="A124" s="116"/>
      <c r="B124" s="75"/>
      <c r="C124" s="58"/>
      <c r="D124" s="58">
        <v>5173</v>
      </c>
      <c r="E124" s="94" t="s">
        <v>530</v>
      </c>
      <c r="F124" s="62">
        <v>13072.29</v>
      </c>
      <c r="G124" s="62">
        <v>11645</v>
      </c>
      <c r="H124" s="62">
        <v>16103</v>
      </c>
      <c r="I124" s="62">
        <v>15054.33</v>
      </c>
      <c r="J124" s="62">
        <f t="shared" si="4"/>
        <v>93.48773520462026</v>
      </c>
      <c r="K124" s="63">
        <f t="shared" si="5"/>
        <v>115.16214833055263</v>
      </c>
    </row>
    <row r="125" spans="1:11" ht="16.5" customHeight="1">
      <c r="A125" s="116"/>
      <c r="B125" s="75"/>
      <c r="C125" s="58">
        <v>518</v>
      </c>
      <c r="D125" s="58"/>
      <c r="E125" s="94" t="s">
        <v>531</v>
      </c>
      <c r="F125" s="62">
        <v>-25.73</v>
      </c>
      <c r="G125" s="62">
        <v>0</v>
      </c>
      <c r="H125" s="62">
        <v>0</v>
      </c>
      <c r="I125" s="62">
        <v>6.58</v>
      </c>
      <c r="J125" s="62" t="str">
        <f t="shared" si="4"/>
        <v> </v>
      </c>
      <c r="K125" s="63" t="str">
        <f t="shared" si="5"/>
        <v> </v>
      </c>
    </row>
    <row r="126" spans="1:11" ht="22.5" customHeight="1">
      <c r="A126" s="116"/>
      <c r="B126" s="75"/>
      <c r="C126" s="58">
        <v>519</v>
      </c>
      <c r="D126" s="58"/>
      <c r="E126" s="94" t="s">
        <v>532</v>
      </c>
      <c r="F126" s="62">
        <v>1002.45</v>
      </c>
      <c r="G126" s="62">
        <v>656</v>
      </c>
      <c r="H126" s="62">
        <v>1043</v>
      </c>
      <c r="I126" s="62">
        <v>847.34</v>
      </c>
      <c r="J126" s="62">
        <f t="shared" si="4"/>
        <v>81.24065196548418</v>
      </c>
      <c r="K126" s="63">
        <f t="shared" si="5"/>
        <v>84.5269090727717</v>
      </c>
    </row>
    <row r="127" spans="1:11" ht="17.25" customHeight="1">
      <c r="A127" s="116"/>
      <c r="B127" s="75">
        <v>51</v>
      </c>
      <c r="C127" s="95"/>
      <c r="D127" s="71"/>
      <c r="E127" s="96" t="s">
        <v>533</v>
      </c>
      <c r="F127" s="69">
        <v>118691.3</v>
      </c>
      <c r="G127" s="69">
        <v>119111</v>
      </c>
      <c r="H127" s="69">
        <v>136068</v>
      </c>
      <c r="I127" s="69">
        <v>132200.15</v>
      </c>
      <c r="J127" s="69">
        <f t="shared" si="4"/>
        <v>97.15741394008877</v>
      </c>
      <c r="K127" s="70">
        <f t="shared" si="5"/>
        <v>111.38149973923952</v>
      </c>
    </row>
    <row r="128" spans="1:11" ht="18" customHeight="1">
      <c r="A128" s="116"/>
      <c r="B128" s="75"/>
      <c r="C128" s="58">
        <v>521</v>
      </c>
      <c r="D128" s="58"/>
      <c r="E128" s="94" t="s">
        <v>534</v>
      </c>
      <c r="F128" s="62">
        <v>157499.37</v>
      </c>
      <c r="G128" s="62">
        <v>123396</v>
      </c>
      <c r="H128" s="62">
        <v>127154</v>
      </c>
      <c r="I128" s="62">
        <v>133700.32</v>
      </c>
      <c r="J128" s="62">
        <f t="shared" si="4"/>
        <v>105.14833980842128</v>
      </c>
      <c r="K128" s="63">
        <f t="shared" si="5"/>
        <v>84.88943162121856</v>
      </c>
    </row>
    <row r="129" spans="1:11" ht="16.5" customHeight="1">
      <c r="A129" s="116"/>
      <c r="B129" s="75"/>
      <c r="C129" s="58">
        <v>522</v>
      </c>
      <c r="D129" s="58"/>
      <c r="E129" s="94" t="s">
        <v>535</v>
      </c>
      <c r="F129" s="62">
        <v>2102902.56</v>
      </c>
      <c r="G129" s="62">
        <v>1741173</v>
      </c>
      <c r="H129" s="62">
        <v>1955753</v>
      </c>
      <c r="I129" s="62">
        <v>1995650.22</v>
      </c>
      <c r="J129" s="62">
        <f t="shared" si="4"/>
        <v>102.0399927802744</v>
      </c>
      <c r="K129" s="63">
        <f t="shared" si="5"/>
        <v>94.89979507181731</v>
      </c>
    </row>
    <row r="130" spans="1:11" ht="16.5" customHeight="1">
      <c r="A130" s="116"/>
      <c r="B130" s="75"/>
      <c r="C130" s="58"/>
      <c r="D130" s="58">
        <v>5222</v>
      </c>
      <c r="E130" s="94" t="s">
        <v>536</v>
      </c>
      <c r="F130" s="62">
        <v>217696.64</v>
      </c>
      <c r="G130" s="62">
        <v>224467</v>
      </c>
      <c r="H130" s="62">
        <v>179769</v>
      </c>
      <c r="I130" s="62">
        <v>187281.97</v>
      </c>
      <c r="J130" s="62">
        <f t="shared" si="4"/>
        <v>104.1792355745429</v>
      </c>
      <c r="K130" s="63">
        <f t="shared" si="5"/>
        <v>86.02887485998865</v>
      </c>
    </row>
    <row r="131" spans="1:11" ht="22.5" customHeight="1">
      <c r="A131" s="116"/>
      <c r="B131" s="75"/>
      <c r="C131" s="58"/>
      <c r="D131" s="58">
        <v>5229</v>
      </c>
      <c r="E131" s="94" t="s">
        <v>537</v>
      </c>
      <c r="F131" s="62">
        <v>13410.35</v>
      </c>
      <c r="G131" s="62">
        <v>0</v>
      </c>
      <c r="H131" s="62">
        <v>11853</v>
      </c>
      <c r="I131" s="62">
        <v>15844</v>
      </c>
      <c r="J131" s="62">
        <f t="shared" si="4"/>
        <v>133.6708006411879</v>
      </c>
      <c r="K131" s="63">
        <f t="shared" si="5"/>
        <v>118.14755021308167</v>
      </c>
    </row>
    <row r="132" spans="1:11" ht="22.5" customHeight="1">
      <c r="A132" s="116"/>
      <c r="B132" s="75"/>
      <c r="C132" s="58">
        <v>523</v>
      </c>
      <c r="D132" s="58"/>
      <c r="E132" s="94" t="s">
        <v>538</v>
      </c>
      <c r="F132" s="62">
        <v>300</v>
      </c>
      <c r="G132" s="62">
        <v>0</v>
      </c>
      <c r="H132" s="62">
        <v>250</v>
      </c>
      <c r="I132" s="62">
        <v>250</v>
      </c>
      <c r="J132" s="62">
        <f t="shared" si="4"/>
        <v>100</v>
      </c>
      <c r="K132" s="63">
        <f t="shared" si="5"/>
        <v>83.33333333333334</v>
      </c>
    </row>
    <row r="133" spans="1:11" ht="22.5" customHeight="1">
      <c r="A133" s="116"/>
      <c r="B133" s="75"/>
      <c r="C133" s="58">
        <v>524</v>
      </c>
      <c r="D133" s="58"/>
      <c r="E133" s="94" t="s">
        <v>539</v>
      </c>
      <c r="F133" s="62">
        <v>330</v>
      </c>
      <c r="G133" s="62">
        <v>210</v>
      </c>
      <c r="H133" s="62">
        <v>280</v>
      </c>
      <c r="I133" s="62">
        <v>280</v>
      </c>
      <c r="J133" s="62">
        <f t="shared" si="4"/>
        <v>100</v>
      </c>
      <c r="K133" s="63">
        <f t="shared" si="5"/>
        <v>84.84848484848484</v>
      </c>
    </row>
    <row r="134" spans="1:11" ht="16.5" customHeight="1">
      <c r="A134" s="116"/>
      <c r="B134" s="75"/>
      <c r="C134" s="58">
        <v>525</v>
      </c>
      <c r="D134" s="58"/>
      <c r="E134" s="94" t="s">
        <v>540</v>
      </c>
      <c r="F134" s="62">
        <v>0</v>
      </c>
      <c r="G134" s="62">
        <v>0</v>
      </c>
      <c r="H134" s="62">
        <v>0</v>
      </c>
      <c r="I134" s="62">
        <v>0</v>
      </c>
      <c r="J134" s="62" t="str">
        <f t="shared" si="4"/>
        <v> </v>
      </c>
      <c r="K134" s="63" t="str">
        <f t="shared" si="5"/>
        <v> </v>
      </c>
    </row>
    <row r="135" spans="1:11" s="56" customFormat="1" ht="17.25" customHeight="1">
      <c r="A135" s="116"/>
      <c r="B135" s="75">
        <v>52</v>
      </c>
      <c r="C135" s="95"/>
      <c r="D135" s="71"/>
      <c r="E135" s="96" t="s">
        <v>541</v>
      </c>
      <c r="F135" s="69">
        <v>2261031.93</v>
      </c>
      <c r="G135" s="69">
        <v>1864779</v>
      </c>
      <c r="H135" s="69">
        <v>2083437</v>
      </c>
      <c r="I135" s="69">
        <v>2129880.54</v>
      </c>
      <c r="J135" s="69">
        <f t="shared" si="4"/>
        <v>102.22917899605315</v>
      </c>
      <c r="K135" s="70">
        <f t="shared" si="5"/>
        <v>94.1994896993781</v>
      </c>
    </row>
    <row r="136" spans="1:11" ht="24" customHeight="1">
      <c r="A136" s="116"/>
      <c r="B136" s="75"/>
      <c r="C136" s="58">
        <v>531</v>
      </c>
      <c r="D136" s="58"/>
      <c r="E136" s="94" t="s">
        <v>542</v>
      </c>
      <c r="F136" s="62">
        <v>48076</v>
      </c>
      <c r="G136" s="62">
        <v>0</v>
      </c>
      <c r="H136" s="62">
        <v>320</v>
      </c>
      <c r="I136" s="62">
        <v>320</v>
      </c>
      <c r="J136" s="62">
        <f t="shared" si="4"/>
        <v>100</v>
      </c>
      <c r="K136" s="63">
        <f t="shared" si="5"/>
        <v>0.6656127797653715</v>
      </c>
    </row>
    <row r="137" spans="1:11" ht="16.5" customHeight="1">
      <c r="A137" s="116"/>
      <c r="B137" s="75"/>
      <c r="C137" s="58"/>
      <c r="D137" s="58">
        <v>5312</v>
      </c>
      <c r="E137" s="94" t="s">
        <v>543</v>
      </c>
      <c r="F137" s="62">
        <v>48076</v>
      </c>
      <c r="G137" s="62">
        <v>0</v>
      </c>
      <c r="H137" s="62">
        <v>0</v>
      </c>
      <c r="I137" s="62">
        <v>0</v>
      </c>
      <c r="J137" s="62" t="str">
        <f t="shared" si="4"/>
        <v> </v>
      </c>
      <c r="K137" s="63">
        <f t="shared" si="5"/>
        <v>0</v>
      </c>
    </row>
    <row r="138" spans="1:11" ht="22.5" customHeight="1">
      <c r="A138" s="116"/>
      <c r="B138" s="75"/>
      <c r="C138" s="58"/>
      <c r="D138" s="58">
        <v>5314</v>
      </c>
      <c r="E138" s="118" t="s">
        <v>544</v>
      </c>
      <c r="F138" s="62">
        <v>0</v>
      </c>
      <c r="G138" s="62">
        <v>0</v>
      </c>
      <c r="H138" s="62">
        <v>0</v>
      </c>
      <c r="I138" s="62">
        <v>0</v>
      </c>
      <c r="J138" s="62" t="str">
        <f t="shared" si="4"/>
        <v> </v>
      </c>
      <c r="K138" s="63" t="str">
        <f t="shared" si="5"/>
        <v> </v>
      </c>
    </row>
    <row r="139" spans="1:11" ht="22.5" customHeight="1">
      <c r="A139" s="119"/>
      <c r="B139" s="120"/>
      <c r="C139" s="58"/>
      <c r="D139" s="121">
        <v>5318</v>
      </c>
      <c r="E139" s="185" t="s">
        <v>545</v>
      </c>
      <c r="F139" s="186">
        <v>0</v>
      </c>
      <c r="G139" s="186">
        <v>0</v>
      </c>
      <c r="H139" s="186">
        <v>0</v>
      </c>
      <c r="I139" s="186">
        <v>0</v>
      </c>
      <c r="J139" s="186" t="str">
        <f t="shared" si="4"/>
        <v> </v>
      </c>
      <c r="K139" s="187" t="str">
        <f t="shared" si="5"/>
        <v> </v>
      </c>
    </row>
    <row r="140" spans="1:11" ht="22.5" customHeight="1">
      <c r="A140" s="116"/>
      <c r="B140" s="75"/>
      <c r="C140" s="58">
        <v>532</v>
      </c>
      <c r="D140" s="58"/>
      <c r="E140" s="94" t="s">
        <v>546</v>
      </c>
      <c r="F140" s="62">
        <v>465899.09</v>
      </c>
      <c r="G140" s="62">
        <v>492214</v>
      </c>
      <c r="H140" s="62">
        <v>406295</v>
      </c>
      <c r="I140" s="62">
        <v>404883.27</v>
      </c>
      <c r="J140" s="62">
        <f t="shared" si="4"/>
        <v>99.65253571912035</v>
      </c>
      <c r="K140" s="63">
        <f t="shared" si="5"/>
        <v>86.90364044282637</v>
      </c>
    </row>
    <row r="141" spans="1:11" ht="16.5" customHeight="1">
      <c r="A141" s="116"/>
      <c r="B141" s="75"/>
      <c r="C141" s="58"/>
      <c r="D141" s="58">
        <v>5321</v>
      </c>
      <c r="E141" s="94" t="s">
        <v>547</v>
      </c>
      <c r="F141" s="62">
        <v>395402.62</v>
      </c>
      <c r="G141" s="62">
        <v>462998</v>
      </c>
      <c r="H141" s="62">
        <v>358361</v>
      </c>
      <c r="I141" s="62">
        <v>357393.17</v>
      </c>
      <c r="J141" s="62">
        <f t="shared" si="4"/>
        <v>99.72992875898883</v>
      </c>
      <c r="K141" s="63">
        <f t="shared" si="5"/>
        <v>90.38715272043467</v>
      </c>
    </row>
    <row r="142" spans="1:11" ht="22.5" customHeight="1">
      <c r="A142" s="116"/>
      <c r="B142" s="75"/>
      <c r="C142" s="58"/>
      <c r="D142" s="58">
        <v>5322</v>
      </c>
      <c r="E142" s="94" t="s">
        <v>548</v>
      </c>
      <c r="F142" s="62">
        <v>0</v>
      </c>
      <c r="G142" s="62">
        <v>0</v>
      </c>
      <c r="H142" s="62">
        <v>0</v>
      </c>
      <c r="I142" s="62">
        <v>0</v>
      </c>
      <c r="J142" s="62" t="str">
        <f t="shared" si="4"/>
        <v> </v>
      </c>
      <c r="K142" s="63" t="str">
        <f t="shared" si="5"/>
        <v> </v>
      </c>
    </row>
    <row r="143" spans="1:11" s="56" customFormat="1" ht="16.5" customHeight="1">
      <c r="A143" s="116"/>
      <c r="B143" s="75"/>
      <c r="C143" s="58"/>
      <c r="D143" s="58">
        <v>5323</v>
      </c>
      <c r="E143" s="94" t="s">
        <v>549</v>
      </c>
      <c r="F143" s="62">
        <v>66571.89</v>
      </c>
      <c r="G143" s="62">
        <v>29216</v>
      </c>
      <c r="H143" s="62">
        <v>46695</v>
      </c>
      <c r="I143" s="62">
        <v>46251.1</v>
      </c>
      <c r="J143" s="62">
        <f t="shared" si="4"/>
        <v>99.04936288681871</v>
      </c>
      <c r="K143" s="63">
        <f t="shared" si="5"/>
        <v>69.4754197304598</v>
      </c>
    </row>
    <row r="144" spans="1:11" ht="22.5" customHeight="1">
      <c r="A144" s="116"/>
      <c r="B144" s="75"/>
      <c r="C144" s="58"/>
      <c r="D144" s="58">
        <v>5324</v>
      </c>
      <c r="E144" s="94" t="s">
        <v>550</v>
      </c>
      <c r="F144" s="62">
        <v>0</v>
      </c>
      <c r="G144" s="62">
        <v>0</v>
      </c>
      <c r="H144" s="62">
        <v>0</v>
      </c>
      <c r="I144" s="62">
        <v>0</v>
      </c>
      <c r="J144" s="62" t="str">
        <f t="shared" si="4"/>
        <v> </v>
      </c>
      <c r="K144" s="63" t="str">
        <f t="shared" si="5"/>
        <v> </v>
      </c>
    </row>
    <row r="145" spans="1:11" ht="16.5" customHeight="1">
      <c r="A145" s="116"/>
      <c r="B145" s="75"/>
      <c r="C145" s="58"/>
      <c r="D145" s="58">
        <v>5325</v>
      </c>
      <c r="E145" s="94" t="s">
        <v>551</v>
      </c>
      <c r="F145" s="62">
        <v>0</v>
      </c>
      <c r="G145" s="62">
        <v>0</v>
      </c>
      <c r="H145" s="62">
        <v>0</v>
      </c>
      <c r="I145" s="62">
        <v>0</v>
      </c>
      <c r="J145" s="62" t="str">
        <f>IF(H145&gt;0,I145/H145*100," ")</f>
        <v> </v>
      </c>
      <c r="K145" s="63" t="str">
        <f>IF(F145&gt;0,I145/F145*100," ")</f>
        <v> </v>
      </c>
    </row>
    <row r="146" spans="1:11" ht="22.5" customHeight="1">
      <c r="A146" s="116"/>
      <c r="B146" s="75"/>
      <c r="C146" s="58"/>
      <c r="D146" s="58">
        <v>5329</v>
      </c>
      <c r="E146" s="94" t="s">
        <v>552</v>
      </c>
      <c r="F146" s="62">
        <v>3924.58</v>
      </c>
      <c r="G146" s="62">
        <v>0</v>
      </c>
      <c r="H146" s="62">
        <v>1239</v>
      </c>
      <c r="I146" s="62">
        <v>1239</v>
      </c>
      <c r="J146" s="62">
        <f t="shared" si="4"/>
        <v>100</v>
      </c>
      <c r="K146" s="63">
        <f t="shared" si="5"/>
        <v>31.57025719949651</v>
      </c>
    </row>
    <row r="147" spans="1:11" ht="22.5" customHeight="1">
      <c r="A147" s="116"/>
      <c r="B147" s="75"/>
      <c r="C147" s="58">
        <v>533</v>
      </c>
      <c r="D147" s="58"/>
      <c r="E147" s="94" t="s">
        <v>553</v>
      </c>
      <c r="F147" s="62">
        <v>3603235.27</v>
      </c>
      <c r="G147" s="62">
        <v>3613922</v>
      </c>
      <c r="H147" s="62">
        <v>3885369</v>
      </c>
      <c r="I147" s="62">
        <v>3879083.94</v>
      </c>
      <c r="J147" s="62">
        <f t="shared" si="4"/>
        <v>99.83823775811254</v>
      </c>
      <c r="K147" s="63">
        <f t="shared" si="5"/>
        <v>107.65558308936069</v>
      </c>
    </row>
    <row r="148" spans="1:11" ht="16.5" customHeight="1">
      <c r="A148" s="116"/>
      <c r="B148" s="75"/>
      <c r="C148" s="58">
        <v>534</v>
      </c>
      <c r="D148" s="58"/>
      <c r="E148" s="94" t="s">
        <v>554</v>
      </c>
      <c r="F148" s="62">
        <v>2207</v>
      </c>
      <c r="G148" s="62">
        <v>2404</v>
      </c>
      <c r="H148" s="62">
        <v>2434</v>
      </c>
      <c r="I148" s="62">
        <v>2433.31</v>
      </c>
      <c r="J148" s="62">
        <f t="shared" si="4"/>
        <v>99.97165160230074</v>
      </c>
      <c r="K148" s="63">
        <f t="shared" si="5"/>
        <v>110.25419120978704</v>
      </c>
    </row>
    <row r="149" spans="1:11" ht="22.5" customHeight="1">
      <c r="A149" s="116"/>
      <c r="B149" s="75"/>
      <c r="C149" s="58"/>
      <c r="D149" s="58">
        <v>5342</v>
      </c>
      <c r="E149" s="94" t="s">
        <v>555</v>
      </c>
      <c r="F149" s="62">
        <v>2207</v>
      </c>
      <c r="G149" s="62">
        <v>2404</v>
      </c>
      <c r="H149" s="62">
        <v>2434</v>
      </c>
      <c r="I149" s="62">
        <v>2433.31</v>
      </c>
      <c r="J149" s="62">
        <f t="shared" si="4"/>
        <v>99.97165160230074</v>
      </c>
      <c r="K149" s="63">
        <f t="shared" si="5"/>
        <v>110.25419120978704</v>
      </c>
    </row>
    <row r="150" spans="1:11" ht="16.5" customHeight="1">
      <c r="A150" s="116"/>
      <c r="B150" s="75"/>
      <c r="C150" s="58"/>
      <c r="D150" s="58">
        <v>5346</v>
      </c>
      <c r="E150" s="94" t="s">
        <v>556</v>
      </c>
      <c r="F150" s="62">
        <v>0</v>
      </c>
      <c r="G150" s="62">
        <v>0</v>
      </c>
      <c r="H150" s="62">
        <v>0</v>
      </c>
      <c r="I150" s="62">
        <v>0</v>
      </c>
      <c r="J150" s="62" t="str">
        <f t="shared" si="4"/>
        <v> </v>
      </c>
      <c r="K150" s="63" t="str">
        <f t="shared" si="5"/>
        <v> </v>
      </c>
    </row>
    <row r="151" spans="1:11" ht="16.5" customHeight="1">
      <c r="A151" s="116"/>
      <c r="B151" s="75"/>
      <c r="C151" s="58">
        <v>536</v>
      </c>
      <c r="D151" s="58"/>
      <c r="E151" s="122" t="s">
        <v>557</v>
      </c>
      <c r="F151" s="123">
        <v>1759.54</v>
      </c>
      <c r="G151" s="123">
        <v>110</v>
      </c>
      <c r="H151" s="123">
        <v>45</v>
      </c>
      <c r="I151" s="123">
        <v>44.32</v>
      </c>
      <c r="J151" s="123">
        <f t="shared" si="4"/>
        <v>98.4888888888889</v>
      </c>
      <c r="K151" s="124">
        <f t="shared" si="5"/>
        <v>2.5188401514032077</v>
      </c>
    </row>
    <row r="152" spans="1:11" ht="25.5" customHeight="1">
      <c r="A152" s="116"/>
      <c r="B152" s="75">
        <v>53</v>
      </c>
      <c r="C152" s="58"/>
      <c r="D152" s="71"/>
      <c r="E152" s="96" t="s">
        <v>558</v>
      </c>
      <c r="F152" s="125">
        <v>4121176.9</v>
      </c>
      <c r="G152" s="125">
        <v>4108650</v>
      </c>
      <c r="H152" s="125">
        <v>4294463</v>
      </c>
      <c r="I152" s="125">
        <v>4286764.84</v>
      </c>
      <c r="J152" s="125">
        <f t="shared" si="4"/>
        <v>99.82074219756929</v>
      </c>
      <c r="K152" s="126">
        <f t="shared" si="5"/>
        <v>104.01797700069608</v>
      </c>
    </row>
    <row r="153" spans="1:11" ht="18" customHeight="1">
      <c r="A153" s="116"/>
      <c r="B153" s="75"/>
      <c r="C153" s="58">
        <v>541</v>
      </c>
      <c r="D153" s="58"/>
      <c r="E153" s="94" t="s">
        <v>559</v>
      </c>
      <c r="F153" s="62">
        <v>0</v>
      </c>
      <c r="G153" s="62">
        <v>0</v>
      </c>
      <c r="H153" s="62">
        <v>0</v>
      </c>
      <c r="I153" s="62">
        <v>0</v>
      </c>
      <c r="J153" s="62" t="str">
        <f t="shared" si="4"/>
        <v> </v>
      </c>
      <c r="K153" s="63" t="str">
        <f t="shared" si="5"/>
        <v> </v>
      </c>
    </row>
    <row r="154" spans="1:11" ht="16.5" customHeight="1">
      <c r="A154" s="116"/>
      <c r="B154" s="75"/>
      <c r="C154" s="58">
        <v>542</v>
      </c>
      <c r="D154" s="58"/>
      <c r="E154" s="94" t="s">
        <v>560</v>
      </c>
      <c r="F154" s="62">
        <v>45.19</v>
      </c>
      <c r="G154" s="62">
        <v>930</v>
      </c>
      <c r="H154" s="62">
        <v>940</v>
      </c>
      <c r="I154" s="62">
        <v>340.24</v>
      </c>
      <c r="J154" s="62">
        <f t="shared" si="4"/>
        <v>36.195744680851064</v>
      </c>
      <c r="K154" s="63">
        <f t="shared" si="5"/>
        <v>752.9099358265104</v>
      </c>
    </row>
    <row r="155" spans="1:11" ht="16.5" customHeight="1">
      <c r="A155" s="116"/>
      <c r="B155" s="75"/>
      <c r="C155" s="58">
        <v>549</v>
      </c>
      <c r="D155" s="58"/>
      <c r="E155" s="94" t="s">
        <v>561</v>
      </c>
      <c r="F155" s="62">
        <v>128323.26</v>
      </c>
      <c r="G155" s="62">
        <v>185921</v>
      </c>
      <c r="H155" s="62">
        <v>110141</v>
      </c>
      <c r="I155" s="62">
        <v>110496.9</v>
      </c>
      <c r="J155" s="62">
        <f t="shared" si="4"/>
        <v>100.32313125902252</v>
      </c>
      <c r="K155" s="63">
        <f t="shared" si="5"/>
        <v>86.1082394571335</v>
      </c>
    </row>
    <row r="156" spans="1:11" ht="17.25" customHeight="1">
      <c r="A156" s="116"/>
      <c r="B156" s="75">
        <v>54</v>
      </c>
      <c r="C156" s="58"/>
      <c r="D156" s="71"/>
      <c r="E156" s="127" t="s">
        <v>562</v>
      </c>
      <c r="F156" s="128">
        <v>128368.45</v>
      </c>
      <c r="G156" s="128">
        <v>186851</v>
      </c>
      <c r="H156" s="128">
        <v>111081</v>
      </c>
      <c r="I156" s="128">
        <v>110837.14</v>
      </c>
      <c r="J156" s="129">
        <f t="shared" si="4"/>
        <v>99.78046650642324</v>
      </c>
      <c r="K156" s="130">
        <f t="shared" si="5"/>
        <v>86.3429760194191</v>
      </c>
    </row>
    <row r="157" spans="1:11" ht="24" customHeight="1">
      <c r="A157" s="116"/>
      <c r="B157" s="75"/>
      <c r="C157" s="58">
        <v>551</v>
      </c>
      <c r="D157" s="58"/>
      <c r="E157" s="94" t="s">
        <v>563</v>
      </c>
      <c r="F157" s="62">
        <v>5888.72</v>
      </c>
      <c r="G157" s="62">
        <v>6500</v>
      </c>
      <c r="H157" s="62">
        <v>6755</v>
      </c>
      <c r="I157" s="62">
        <v>6604.7</v>
      </c>
      <c r="J157" s="62">
        <f t="shared" si="4"/>
        <v>97.77498149518875</v>
      </c>
      <c r="K157" s="63">
        <f t="shared" si="5"/>
        <v>112.15849963998967</v>
      </c>
    </row>
    <row r="158" spans="1:11" ht="34.5" customHeight="1">
      <c r="A158" s="116"/>
      <c r="B158" s="75"/>
      <c r="C158" s="58"/>
      <c r="D158" s="58">
        <v>5514</v>
      </c>
      <c r="E158" s="94" t="s">
        <v>564</v>
      </c>
      <c r="F158" s="62">
        <v>0</v>
      </c>
      <c r="G158" s="62">
        <v>0</v>
      </c>
      <c r="H158" s="62">
        <v>0</v>
      </c>
      <c r="I158" s="62">
        <v>0</v>
      </c>
      <c r="J158" s="62" t="str">
        <f t="shared" si="4"/>
        <v> </v>
      </c>
      <c r="K158" s="63" t="str">
        <f t="shared" si="5"/>
        <v> </v>
      </c>
    </row>
    <row r="159" spans="1:11" ht="34.5" customHeight="1">
      <c r="A159" s="116"/>
      <c r="B159" s="75"/>
      <c r="C159" s="58"/>
      <c r="D159" s="58">
        <v>5515</v>
      </c>
      <c r="E159" s="94" t="s">
        <v>565</v>
      </c>
      <c r="F159" s="62">
        <v>0</v>
      </c>
      <c r="G159" s="62">
        <v>0</v>
      </c>
      <c r="H159" s="62">
        <v>0</v>
      </c>
      <c r="I159" s="62">
        <v>0</v>
      </c>
      <c r="J159" s="62" t="str">
        <f t="shared" si="4"/>
        <v> </v>
      </c>
      <c r="K159" s="63" t="str">
        <f t="shared" si="5"/>
        <v> </v>
      </c>
    </row>
    <row r="160" spans="1:11" ht="16.5" customHeight="1">
      <c r="A160" s="116"/>
      <c r="B160" s="75"/>
      <c r="C160" s="58">
        <v>552</v>
      </c>
      <c r="D160" s="58"/>
      <c r="E160" s="94" t="s">
        <v>566</v>
      </c>
      <c r="F160" s="62">
        <v>0</v>
      </c>
      <c r="G160" s="62">
        <v>0</v>
      </c>
      <c r="H160" s="62">
        <v>0</v>
      </c>
      <c r="I160" s="62">
        <v>0</v>
      </c>
      <c r="J160" s="62" t="str">
        <f aca="true" t="shared" si="6" ref="J160:J223">IF(H160&gt;0,I160/H160*100," ")</f>
        <v> </v>
      </c>
      <c r="K160" s="63" t="str">
        <f aca="true" t="shared" si="7" ref="K160:K223">IF(F160&gt;0,I160/F160*100," ")</f>
        <v> </v>
      </c>
    </row>
    <row r="161" spans="1:11" ht="16.5" customHeight="1">
      <c r="A161" s="116"/>
      <c r="B161" s="75"/>
      <c r="C161" s="58">
        <v>553</v>
      </c>
      <c r="D161" s="58"/>
      <c r="E161" s="94" t="s">
        <v>567</v>
      </c>
      <c r="F161" s="62">
        <v>2656.51</v>
      </c>
      <c r="G161" s="62">
        <v>435</v>
      </c>
      <c r="H161" s="62">
        <v>2506</v>
      </c>
      <c r="I161" s="62">
        <v>2490.03</v>
      </c>
      <c r="J161" s="62">
        <f t="shared" si="6"/>
        <v>99.36272944932163</v>
      </c>
      <c r="K161" s="63">
        <f t="shared" si="7"/>
        <v>93.73313106293595</v>
      </c>
    </row>
    <row r="162" spans="1:11" ht="17.25" customHeight="1">
      <c r="A162" s="116"/>
      <c r="B162" s="75">
        <v>55</v>
      </c>
      <c r="C162" s="58"/>
      <c r="D162" s="71"/>
      <c r="E162" s="96" t="s">
        <v>568</v>
      </c>
      <c r="F162" s="69">
        <v>8545.23</v>
      </c>
      <c r="G162" s="69">
        <v>6935</v>
      </c>
      <c r="H162" s="69">
        <v>9261</v>
      </c>
      <c r="I162" s="69">
        <v>9094.73</v>
      </c>
      <c r="J162" s="69">
        <f t="shared" si="6"/>
        <v>98.20462153115214</v>
      </c>
      <c r="K162" s="70">
        <f t="shared" si="7"/>
        <v>106.43048812027294</v>
      </c>
    </row>
    <row r="163" spans="1:11" ht="24" customHeight="1">
      <c r="A163" s="116"/>
      <c r="B163" s="75"/>
      <c r="C163" s="58">
        <v>561</v>
      </c>
      <c r="D163" s="58"/>
      <c r="E163" s="94" t="s">
        <v>569</v>
      </c>
      <c r="F163" s="62">
        <v>0</v>
      </c>
      <c r="G163" s="62">
        <v>0</v>
      </c>
      <c r="H163" s="62">
        <v>0</v>
      </c>
      <c r="I163" s="62">
        <v>0</v>
      </c>
      <c r="J163" s="62" t="str">
        <f t="shared" si="6"/>
        <v> </v>
      </c>
      <c r="K163" s="63" t="str">
        <f t="shared" si="7"/>
        <v> </v>
      </c>
    </row>
    <row r="164" spans="1:11" ht="22.5" customHeight="1">
      <c r="A164" s="116"/>
      <c r="B164" s="75"/>
      <c r="C164" s="58">
        <v>562</v>
      </c>
      <c r="D164" s="58"/>
      <c r="E164" s="94" t="s">
        <v>570</v>
      </c>
      <c r="F164" s="62">
        <v>0</v>
      </c>
      <c r="G164" s="62">
        <v>0</v>
      </c>
      <c r="H164" s="62">
        <v>0</v>
      </c>
      <c r="I164" s="62">
        <v>0</v>
      </c>
      <c r="J164" s="62" t="str">
        <f t="shared" si="6"/>
        <v> </v>
      </c>
      <c r="K164" s="63" t="str">
        <f t="shared" si="7"/>
        <v> </v>
      </c>
    </row>
    <row r="165" spans="1:11" ht="22.5" customHeight="1">
      <c r="A165" s="116"/>
      <c r="B165" s="75"/>
      <c r="C165" s="58">
        <v>563</v>
      </c>
      <c r="D165" s="58"/>
      <c r="E165" s="94" t="s">
        <v>571</v>
      </c>
      <c r="F165" s="62">
        <v>0</v>
      </c>
      <c r="G165" s="62">
        <v>0</v>
      </c>
      <c r="H165" s="62">
        <v>0</v>
      </c>
      <c r="I165" s="62">
        <v>0</v>
      </c>
      <c r="J165" s="62" t="str">
        <f t="shared" si="6"/>
        <v> </v>
      </c>
      <c r="K165" s="63" t="str">
        <f t="shared" si="7"/>
        <v> </v>
      </c>
    </row>
    <row r="166" spans="1:11" ht="22.5" customHeight="1">
      <c r="A166" s="116"/>
      <c r="B166" s="75"/>
      <c r="C166" s="58">
        <v>564</v>
      </c>
      <c r="D166" s="58"/>
      <c r="E166" s="94" t="s">
        <v>572</v>
      </c>
      <c r="F166" s="62">
        <v>0</v>
      </c>
      <c r="G166" s="62">
        <v>0</v>
      </c>
      <c r="H166" s="62">
        <v>0</v>
      </c>
      <c r="I166" s="62">
        <v>0</v>
      </c>
      <c r="J166" s="62" t="str">
        <f t="shared" si="6"/>
        <v> </v>
      </c>
      <c r="K166" s="63" t="str">
        <f t="shared" si="7"/>
        <v> </v>
      </c>
    </row>
    <row r="167" spans="1:11" s="56" customFormat="1" ht="22.5" customHeight="1">
      <c r="A167" s="116"/>
      <c r="B167" s="75"/>
      <c r="C167" s="58">
        <v>565</v>
      </c>
      <c r="D167" s="58"/>
      <c r="E167" s="94" t="s">
        <v>573</v>
      </c>
      <c r="F167" s="62">
        <v>0</v>
      </c>
      <c r="G167" s="62">
        <v>0</v>
      </c>
      <c r="H167" s="62">
        <v>0</v>
      </c>
      <c r="I167" s="62">
        <v>0</v>
      </c>
      <c r="J167" s="62" t="str">
        <f t="shared" si="6"/>
        <v> </v>
      </c>
      <c r="K167" s="63" t="str">
        <f t="shared" si="7"/>
        <v> </v>
      </c>
    </row>
    <row r="168" spans="1:11" ht="16.5" customHeight="1">
      <c r="A168" s="116"/>
      <c r="B168" s="75"/>
      <c r="C168" s="58">
        <v>566</v>
      </c>
      <c r="D168" s="58"/>
      <c r="E168" s="94" t="s">
        <v>574</v>
      </c>
      <c r="F168" s="62">
        <v>0</v>
      </c>
      <c r="G168" s="62">
        <v>0</v>
      </c>
      <c r="H168" s="62">
        <v>0</v>
      </c>
      <c r="I168" s="62">
        <v>0</v>
      </c>
      <c r="J168" s="62" t="str">
        <f t="shared" si="6"/>
        <v> </v>
      </c>
      <c r="K168" s="63" t="str">
        <f t="shared" si="7"/>
        <v> </v>
      </c>
    </row>
    <row r="169" spans="1:11" ht="16.5" customHeight="1">
      <c r="A169" s="116"/>
      <c r="B169" s="75"/>
      <c r="C169" s="58">
        <v>567</v>
      </c>
      <c r="D169" s="58"/>
      <c r="E169" s="94" t="s">
        <v>575</v>
      </c>
      <c r="F169" s="62">
        <v>0</v>
      </c>
      <c r="G169" s="62">
        <v>0</v>
      </c>
      <c r="H169" s="62">
        <v>0</v>
      </c>
      <c r="I169" s="62">
        <v>0</v>
      </c>
      <c r="J169" s="62" t="str">
        <f t="shared" si="6"/>
        <v> </v>
      </c>
      <c r="K169" s="63" t="str">
        <f t="shared" si="7"/>
        <v> </v>
      </c>
    </row>
    <row r="170" spans="1:11" ht="17.25" customHeight="1">
      <c r="A170" s="116"/>
      <c r="B170" s="75">
        <v>56</v>
      </c>
      <c r="C170" s="58"/>
      <c r="D170" s="71"/>
      <c r="E170" s="96" t="s">
        <v>576</v>
      </c>
      <c r="F170" s="69">
        <v>0</v>
      </c>
      <c r="G170" s="69">
        <v>0</v>
      </c>
      <c r="H170" s="69">
        <v>0</v>
      </c>
      <c r="I170" s="69">
        <v>0</v>
      </c>
      <c r="J170" s="69" t="str">
        <f t="shared" si="6"/>
        <v> </v>
      </c>
      <c r="K170" s="70" t="str">
        <f t="shared" si="7"/>
        <v> </v>
      </c>
    </row>
    <row r="171" spans="1:11" s="56" customFormat="1" ht="24" customHeight="1">
      <c r="A171" s="116"/>
      <c r="B171" s="75"/>
      <c r="C171" s="58">
        <v>571</v>
      </c>
      <c r="D171" s="58"/>
      <c r="E171" s="94" t="s">
        <v>577</v>
      </c>
      <c r="F171" s="62">
        <v>0</v>
      </c>
      <c r="G171" s="62">
        <v>0</v>
      </c>
      <c r="H171" s="62">
        <v>0</v>
      </c>
      <c r="I171" s="62">
        <v>0</v>
      </c>
      <c r="J171" s="62" t="str">
        <f t="shared" si="6"/>
        <v> </v>
      </c>
      <c r="K171" s="63" t="str">
        <f t="shared" si="7"/>
        <v> </v>
      </c>
    </row>
    <row r="172" spans="1:11" ht="22.5" customHeight="1">
      <c r="A172" s="116"/>
      <c r="B172" s="75"/>
      <c r="C172" s="58">
        <v>572</v>
      </c>
      <c r="D172" s="58"/>
      <c r="E172" s="94" t="s">
        <v>578</v>
      </c>
      <c r="F172" s="62">
        <v>0</v>
      </c>
      <c r="G172" s="62">
        <v>0</v>
      </c>
      <c r="H172" s="62">
        <v>0</v>
      </c>
      <c r="I172" s="62">
        <v>0</v>
      </c>
      <c r="J172" s="62" t="str">
        <f t="shared" si="6"/>
        <v> </v>
      </c>
      <c r="K172" s="63" t="str">
        <f t="shared" si="7"/>
        <v> </v>
      </c>
    </row>
    <row r="173" spans="1:11" ht="22.5" customHeight="1">
      <c r="A173" s="116"/>
      <c r="B173" s="75"/>
      <c r="C173" s="58">
        <v>573</v>
      </c>
      <c r="D173" s="58"/>
      <c r="E173" s="94" t="s">
        <v>579</v>
      </c>
      <c r="F173" s="62">
        <v>0</v>
      </c>
      <c r="G173" s="62">
        <v>0</v>
      </c>
      <c r="H173" s="62">
        <v>0</v>
      </c>
      <c r="I173" s="62">
        <v>0</v>
      </c>
      <c r="J173" s="62" t="str">
        <f t="shared" si="6"/>
        <v> </v>
      </c>
      <c r="K173" s="63" t="str">
        <f t="shared" si="7"/>
        <v> </v>
      </c>
    </row>
    <row r="174" spans="1:11" ht="22.5" customHeight="1">
      <c r="A174" s="116"/>
      <c r="B174" s="75"/>
      <c r="C174" s="58">
        <v>574</v>
      </c>
      <c r="D174" s="58"/>
      <c r="E174" s="94" t="s">
        <v>580</v>
      </c>
      <c r="F174" s="62">
        <v>0</v>
      </c>
      <c r="G174" s="62">
        <v>0</v>
      </c>
      <c r="H174" s="62">
        <v>0</v>
      </c>
      <c r="I174" s="62">
        <v>0</v>
      </c>
      <c r="J174" s="62" t="str">
        <f t="shared" si="6"/>
        <v> </v>
      </c>
      <c r="K174" s="63" t="str">
        <f t="shared" si="7"/>
        <v> </v>
      </c>
    </row>
    <row r="175" spans="1:11" ht="22.5" customHeight="1">
      <c r="A175" s="116"/>
      <c r="B175" s="75"/>
      <c r="C175" s="58">
        <v>575</v>
      </c>
      <c r="D175" s="58"/>
      <c r="E175" s="94" t="s">
        <v>581</v>
      </c>
      <c r="F175" s="62">
        <v>0</v>
      </c>
      <c r="G175" s="62">
        <v>0</v>
      </c>
      <c r="H175" s="62">
        <v>0</v>
      </c>
      <c r="I175" s="62">
        <v>0</v>
      </c>
      <c r="J175" s="62" t="str">
        <f t="shared" si="6"/>
        <v> </v>
      </c>
      <c r="K175" s="63" t="str">
        <f t="shared" si="7"/>
        <v> </v>
      </c>
    </row>
    <row r="176" spans="1:11" ht="22.5" customHeight="1">
      <c r="A176" s="116"/>
      <c r="B176" s="75"/>
      <c r="C176" s="58">
        <v>576</v>
      </c>
      <c r="D176" s="58"/>
      <c r="E176" s="94" t="s">
        <v>582</v>
      </c>
      <c r="F176" s="62">
        <v>0</v>
      </c>
      <c r="G176" s="62">
        <v>0</v>
      </c>
      <c r="H176" s="62">
        <v>0</v>
      </c>
      <c r="I176" s="62">
        <v>0</v>
      </c>
      <c r="J176" s="62" t="str">
        <f t="shared" si="6"/>
        <v> </v>
      </c>
      <c r="K176" s="63" t="str">
        <f t="shared" si="7"/>
        <v> </v>
      </c>
    </row>
    <row r="177" spans="1:11" ht="22.5" customHeight="1">
      <c r="A177" s="116"/>
      <c r="B177" s="75"/>
      <c r="C177" s="58">
        <v>577</v>
      </c>
      <c r="D177" s="58"/>
      <c r="E177" s="94" t="s">
        <v>583</v>
      </c>
      <c r="F177" s="62">
        <v>0</v>
      </c>
      <c r="G177" s="62">
        <v>0</v>
      </c>
      <c r="H177" s="62">
        <v>0</v>
      </c>
      <c r="I177" s="62">
        <v>0</v>
      </c>
      <c r="J177" s="62" t="str">
        <f t="shared" si="6"/>
        <v> </v>
      </c>
      <c r="K177" s="63" t="str">
        <f t="shared" si="7"/>
        <v> </v>
      </c>
    </row>
    <row r="178" spans="1:11" ht="16.5" customHeight="1">
      <c r="A178" s="116"/>
      <c r="B178" s="75"/>
      <c r="C178" s="58">
        <v>579</v>
      </c>
      <c r="D178" s="58"/>
      <c r="E178" s="94" t="s">
        <v>584</v>
      </c>
      <c r="F178" s="62">
        <v>0</v>
      </c>
      <c r="G178" s="62">
        <v>0</v>
      </c>
      <c r="H178" s="62">
        <v>0</v>
      </c>
      <c r="I178" s="62">
        <v>0</v>
      </c>
      <c r="J178" s="62" t="str">
        <f t="shared" si="6"/>
        <v> </v>
      </c>
      <c r="K178" s="63" t="str">
        <f t="shared" si="7"/>
        <v> </v>
      </c>
    </row>
    <row r="179" spans="1:11" ht="17.25" customHeight="1">
      <c r="A179" s="116"/>
      <c r="B179" s="75">
        <v>57</v>
      </c>
      <c r="C179" s="58"/>
      <c r="D179" s="71"/>
      <c r="E179" s="96" t="s">
        <v>585</v>
      </c>
      <c r="F179" s="69">
        <v>0</v>
      </c>
      <c r="G179" s="69">
        <v>0</v>
      </c>
      <c r="H179" s="69">
        <v>0</v>
      </c>
      <c r="I179" s="69">
        <v>0</v>
      </c>
      <c r="J179" s="69" t="str">
        <f t="shared" si="6"/>
        <v> </v>
      </c>
      <c r="K179" s="70" t="str">
        <f t="shared" si="7"/>
        <v> </v>
      </c>
    </row>
    <row r="180" spans="1:11" s="56" customFormat="1" ht="18" customHeight="1">
      <c r="A180" s="116"/>
      <c r="B180" s="75"/>
      <c r="C180" s="58">
        <v>590</v>
      </c>
      <c r="D180" s="58"/>
      <c r="E180" s="94" t="s">
        <v>586</v>
      </c>
      <c r="F180" s="62">
        <v>70</v>
      </c>
      <c r="G180" s="62">
        <v>0</v>
      </c>
      <c r="H180" s="62">
        <v>0</v>
      </c>
      <c r="I180" s="62">
        <v>0</v>
      </c>
      <c r="J180" s="62" t="str">
        <f t="shared" si="6"/>
        <v> </v>
      </c>
      <c r="K180" s="63">
        <f t="shared" si="7"/>
        <v>0</v>
      </c>
    </row>
    <row r="181" spans="1:11" ht="17.25" customHeight="1" thickBot="1">
      <c r="A181" s="116"/>
      <c r="B181" s="75">
        <v>59</v>
      </c>
      <c r="C181" s="131"/>
      <c r="D181" s="71"/>
      <c r="E181" s="96" t="s">
        <v>586</v>
      </c>
      <c r="F181" s="69">
        <v>70</v>
      </c>
      <c r="G181" s="69">
        <v>0</v>
      </c>
      <c r="H181" s="69">
        <v>0</v>
      </c>
      <c r="I181" s="69">
        <v>0</v>
      </c>
      <c r="J181" s="69" t="str">
        <f t="shared" si="6"/>
        <v> </v>
      </c>
      <c r="K181" s="70">
        <f t="shared" si="7"/>
        <v>0</v>
      </c>
    </row>
    <row r="182" spans="1:11" ht="30" customHeight="1" thickBot="1">
      <c r="A182" s="80">
        <v>5</v>
      </c>
      <c r="B182" s="132"/>
      <c r="C182" s="133"/>
      <c r="D182" s="81"/>
      <c r="E182" s="99" t="s">
        <v>587</v>
      </c>
      <c r="F182" s="85">
        <v>6790210.839999999</v>
      </c>
      <c r="G182" s="85">
        <v>6463134</v>
      </c>
      <c r="H182" s="85">
        <v>6811393</v>
      </c>
      <c r="I182" s="85">
        <v>6836613.720000001</v>
      </c>
      <c r="J182" s="85">
        <f t="shared" si="6"/>
        <v>100.37027257126408</v>
      </c>
      <c r="K182" s="86">
        <f t="shared" si="7"/>
        <v>100.6833790745738</v>
      </c>
    </row>
    <row r="183" spans="1:11" ht="18" customHeight="1">
      <c r="A183" s="116"/>
      <c r="B183" s="75"/>
      <c r="C183" s="58">
        <v>611</v>
      </c>
      <c r="D183" s="58"/>
      <c r="E183" s="94" t="s">
        <v>588</v>
      </c>
      <c r="F183" s="62">
        <v>1597.3</v>
      </c>
      <c r="G183" s="62">
        <v>2000</v>
      </c>
      <c r="H183" s="62">
        <v>1800</v>
      </c>
      <c r="I183" s="62">
        <v>2576.36</v>
      </c>
      <c r="J183" s="62">
        <f t="shared" si="6"/>
        <v>143.13111111111112</v>
      </c>
      <c r="K183" s="63">
        <f t="shared" si="7"/>
        <v>161.29468478056722</v>
      </c>
    </row>
    <row r="184" spans="1:11" ht="16.5" customHeight="1">
      <c r="A184" s="116"/>
      <c r="B184" s="75"/>
      <c r="C184" s="58">
        <v>612</v>
      </c>
      <c r="D184" s="58"/>
      <c r="E184" s="94" t="s">
        <v>589</v>
      </c>
      <c r="F184" s="62">
        <v>19314.85</v>
      </c>
      <c r="G184" s="62">
        <v>12530</v>
      </c>
      <c r="H184" s="62">
        <v>5179</v>
      </c>
      <c r="I184" s="62">
        <v>5149.13</v>
      </c>
      <c r="J184" s="62">
        <f t="shared" si="6"/>
        <v>99.42324773122225</v>
      </c>
      <c r="K184" s="63">
        <f t="shared" si="7"/>
        <v>26.65891787924835</v>
      </c>
    </row>
    <row r="185" spans="1:11" ht="16.5" customHeight="1">
      <c r="A185" s="116"/>
      <c r="B185" s="75"/>
      <c r="C185" s="58">
        <v>613</v>
      </c>
      <c r="D185" s="58"/>
      <c r="E185" s="94" t="s">
        <v>590</v>
      </c>
      <c r="F185" s="62">
        <v>0</v>
      </c>
      <c r="G185" s="62">
        <v>0</v>
      </c>
      <c r="H185" s="62">
        <v>0</v>
      </c>
      <c r="I185" s="62">
        <v>0</v>
      </c>
      <c r="J185" s="62" t="str">
        <f t="shared" si="6"/>
        <v> </v>
      </c>
      <c r="K185" s="63" t="str">
        <f t="shared" si="7"/>
        <v> </v>
      </c>
    </row>
    <row r="186" spans="1:11" ht="17.25" customHeight="1">
      <c r="A186" s="116"/>
      <c r="B186" s="75">
        <v>61</v>
      </c>
      <c r="C186" s="58"/>
      <c r="D186" s="71"/>
      <c r="E186" s="96" t="s">
        <v>591</v>
      </c>
      <c r="F186" s="69">
        <v>20912.15</v>
      </c>
      <c r="G186" s="69">
        <v>14530</v>
      </c>
      <c r="H186" s="69">
        <v>6979</v>
      </c>
      <c r="I186" s="69">
        <v>7725.49</v>
      </c>
      <c r="J186" s="69">
        <f t="shared" si="6"/>
        <v>110.69623155179823</v>
      </c>
      <c r="K186" s="70">
        <f t="shared" si="7"/>
        <v>36.942590790521294</v>
      </c>
    </row>
    <row r="187" spans="1:11" ht="18" customHeight="1">
      <c r="A187" s="116"/>
      <c r="B187" s="75"/>
      <c r="C187" s="58">
        <v>620</v>
      </c>
      <c r="D187" s="58"/>
      <c r="E187" s="94" t="s">
        <v>592</v>
      </c>
      <c r="F187" s="62">
        <v>0</v>
      </c>
      <c r="G187" s="62">
        <v>0</v>
      </c>
      <c r="H187" s="62">
        <v>0</v>
      </c>
      <c r="I187" s="62">
        <v>0</v>
      </c>
      <c r="J187" s="62" t="str">
        <f t="shared" si="6"/>
        <v> </v>
      </c>
      <c r="K187" s="63" t="str">
        <f t="shared" si="7"/>
        <v> </v>
      </c>
    </row>
    <row r="188" spans="1:11" ht="17.25" customHeight="1">
      <c r="A188" s="116"/>
      <c r="B188" s="75">
        <v>62</v>
      </c>
      <c r="C188" s="58"/>
      <c r="D188" s="71"/>
      <c r="E188" s="96" t="s">
        <v>592</v>
      </c>
      <c r="F188" s="69">
        <v>0</v>
      </c>
      <c r="G188" s="69">
        <v>0</v>
      </c>
      <c r="H188" s="69">
        <v>0</v>
      </c>
      <c r="I188" s="69">
        <v>0</v>
      </c>
      <c r="J188" s="69" t="str">
        <f t="shared" si="6"/>
        <v> </v>
      </c>
      <c r="K188" s="70" t="str">
        <f t="shared" si="7"/>
        <v> </v>
      </c>
    </row>
    <row r="189" spans="1:11" s="56" customFormat="1" ht="18" customHeight="1">
      <c r="A189" s="116"/>
      <c r="B189" s="75"/>
      <c r="C189" s="58">
        <v>631</v>
      </c>
      <c r="D189" s="58"/>
      <c r="E189" s="94" t="s">
        <v>593</v>
      </c>
      <c r="F189" s="62">
        <v>2115.7</v>
      </c>
      <c r="G189" s="62">
        <v>0</v>
      </c>
      <c r="H189" s="62">
        <v>1000</v>
      </c>
      <c r="I189" s="62">
        <v>1000</v>
      </c>
      <c r="J189" s="62">
        <f t="shared" si="6"/>
        <v>100</v>
      </c>
      <c r="K189" s="63">
        <f t="shared" si="7"/>
        <v>47.26568038946921</v>
      </c>
    </row>
    <row r="190" spans="1:11" s="56" customFormat="1" ht="16.5" customHeight="1">
      <c r="A190" s="116"/>
      <c r="B190" s="75"/>
      <c r="C190" s="58">
        <v>632</v>
      </c>
      <c r="D190" s="58"/>
      <c r="E190" s="94" t="s">
        <v>594</v>
      </c>
      <c r="F190" s="62">
        <v>96857.6</v>
      </c>
      <c r="G190" s="62">
        <v>239000</v>
      </c>
      <c r="H190" s="62">
        <v>306906</v>
      </c>
      <c r="I190" s="62">
        <v>104623.22</v>
      </c>
      <c r="J190" s="62">
        <f t="shared" si="6"/>
        <v>34.08966263285827</v>
      </c>
      <c r="K190" s="63">
        <f t="shared" si="7"/>
        <v>108.01756392890181</v>
      </c>
    </row>
    <row r="191" spans="1:11" ht="22.5" customHeight="1">
      <c r="A191" s="116"/>
      <c r="B191" s="75"/>
      <c r="C191" s="58">
        <v>633</v>
      </c>
      <c r="D191" s="58"/>
      <c r="E191" s="94" t="s">
        <v>595</v>
      </c>
      <c r="F191" s="62">
        <v>39222.4</v>
      </c>
      <c r="G191" s="62">
        <v>0</v>
      </c>
      <c r="H191" s="62">
        <v>0</v>
      </c>
      <c r="I191" s="62">
        <v>0</v>
      </c>
      <c r="J191" s="62" t="str">
        <f t="shared" si="6"/>
        <v> </v>
      </c>
      <c r="K191" s="63">
        <f t="shared" si="7"/>
        <v>0</v>
      </c>
    </row>
    <row r="192" spans="1:11" ht="16.5" customHeight="1">
      <c r="A192" s="119"/>
      <c r="B192" s="120"/>
      <c r="C192" s="58"/>
      <c r="D192" s="121">
        <v>6335</v>
      </c>
      <c r="E192" s="94" t="s">
        <v>596</v>
      </c>
      <c r="F192" s="62">
        <v>0</v>
      </c>
      <c r="G192" s="62">
        <v>0</v>
      </c>
      <c r="H192" s="62">
        <v>0</v>
      </c>
      <c r="I192" s="62">
        <v>0</v>
      </c>
      <c r="J192" s="62" t="str">
        <f t="shared" si="6"/>
        <v> </v>
      </c>
      <c r="K192" s="63" t="str">
        <f t="shared" si="7"/>
        <v> </v>
      </c>
    </row>
    <row r="193" spans="1:11" ht="22.5" customHeight="1">
      <c r="A193" s="119"/>
      <c r="B193" s="120"/>
      <c r="C193" s="58">
        <v>634</v>
      </c>
      <c r="D193" s="121"/>
      <c r="E193" s="94" t="s">
        <v>597</v>
      </c>
      <c r="F193" s="62">
        <v>153245.22</v>
      </c>
      <c r="G193" s="62">
        <v>507500</v>
      </c>
      <c r="H193" s="62">
        <v>204563</v>
      </c>
      <c r="I193" s="62">
        <v>63483.18</v>
      </c>
      <c r="J193" s="62">
        <f t="shared" si="6"/>
        <v>31.033559343576307</v>
      </c>
      <c r="K193" s="63">
        <f t="shared" si="7"/>
        <v>41.425879384688145</v>
      </c>
    </row>
    <row r="194" spans="1:11" s="56" customFormat="1" ht="16.5" customHeight="1">
      <c r="A194" s="116"/>
      <c r="B194" s="75"/>
      <c r="C194" s="58"/>
      <c r="D194" s="58">
        <v>6341</v>
      </c>
      <c r="E194" s="94" t="s">
        <v>598</v>
      </c>
      <c r="F194" s="62">
        <v>56268.89</v>
      </c>
      <c r="G194" s="62">
        <v>232500</v>
      </c>
      <c r="H194" s="62">
        <v>194045</v>
      </c>
      <c r="I194" s="62">
        <v>53262.85</v>
      </c>
      <c r="J194" s="62">
        <f t="shared" si="6"/>
        <v>27.44871035069185</v>
      </c>
      <c r="K194" s="63">
        <f t="shared" si="7"/>
        <v>94.65772294424147</v>
      </c>
    </row>
    <row r="195" spans="1:11" ht="16.5" customHeight="1">
      <c r="A195" s="116"/>
      <c r="B195" s="75"/>
      <c r="C195" s="58"/>
      <c r="D195" s="58">
        <v>6342</v>
      </c>
      <c r="E195" s="94" t="s">
        <v>599</v>
      </c>
      <c r="F195" s="62">
        <v>96976.33</v>
      </c>
      <c r="G195" s="62">
        <v>275000</v>
      </c>
      <c r="H195" s="62">
        <v>10518</v>
      </c>
      <c r="I195" s="62">
        <v>10220.33</v>
      </c>
      <c r="J195" s="62">
        <f t="shared" si="6"/>
        <v>97.16989922038411</v>
      </c>
      <c r="K195" s="63">
        <f t="shared" si="7"/>
        <v>10.538994412347838</v>
      </c>
    </row>
    <row r="196" spans="1:11" s="56" customFormat="1" ht="22.5" customHeight="1">
      <c r="A196" s="116"/>
      <c r="B196" s="75"/>
      <c r="C196" s="58"/>
      <c r="D196" s="58">
        <v>6343</v>
      </c>
      <c r="E196" s="94" t="s">
        <v>600</v>
      </c>
      <c r="F196" s="62">
        <v>0</v>
      </c>
      <c r="G196" s="62">
        <v>0</v>
      </c>
      <c r="H196" s="62">
        <v>0</v>
      </c>
      <c r="I196" s="62">
        <v>0</v>
      </c>
      <c r="J196" s="62" t="str">
        <f t="shared" si="6"/>
        <v> </v>
      </c>
      <c r="K196" s="63" t="str">
        <f t="shared" si="7"/>
        <v> </v>
      </c>
    </row>
    <row r="197" spans="1:11" s="56" customFormat="1" ht="22.5" customHeight="1">
      <c r="A197" s="116"/>
      <c r="B197" s="75"/>
      <c r="C197" s="58"/>
      <c r="D197" s="58">
        <v>6344</v>
      </c>
      <c r="E197" s="94" t="s">
        <v>601</v>
      </c>
      <c r="F197" s="62">
        <v>0</v>
      </c>
      <c r="G197" s="62">
        <v>0</v>
      </c>
      <c r="H197" s="62">
        <v>0</v>
      </c>
      <c r="I197" s="62">
        <v>0</v>
      </c>
      <c r="J197" s="62" t="str">
        <f t="shared" si="6"/>
        <v> </v>
      </c>
      <c r="K197" s="63" t="str">
        <f t="shared" si="7"/>
        <v> </v>
      </c>
    </row>
    <row r="198" spans="1:11" s="56" customFormat="1" ht="16.5" customHeight="1">
      <c r="A198" s="116"/>
      <c r="B198" s="75"/>
      <c r="C198" s="58"/>
      <c r="D198" s="58">
        <v>6345</v>
      </c>
      <c r="E198" s="94" t="s">
        <v>602</v>
      </c>
      <c r="F198" s="62">
        <v>0</v>
      </c>
      <c r="G198" s="62">
        <v>0</v>
      </c>
      <c r="H198" s="62">
        <v>0</v>
      </c>
      <c r="I198" s="62">
        <v>0</v>
      </c>
      <c r="J198" s="62" t="str">
        <f t="shared" si="6"/>
        <v> </v>
      </c>
      <c r="K198" s="63" t="str">
        <f t="shared" si="7"/>
        <v> </v>
      </c>
    </row>
    <row r="199" spans="1:11" ht="22.5" customHeight="1">
      <c r="A199" s="116"/>
      <c r="B199" s="75"/>
      <c r="C199" s="58"/>
      <c r="D199" s="58">
        <v>6349</v>
      </c>
      <c r="E199" s="94" t="s">
        <v>603</v>
      </c>
      <c r="F199" s="62">
        <v>0</v>
      </c>
      <c r="G199" s="62">
        <v>0</v>
      </c>
      <c r="H199" s="62">
        <v>0</v>
      </c>
      <c r="I199" s="62">
        <v>0</v>
      </c>
      <c r="J199" s="62" t="str">
        <f t="shared" si="6"/>
        <v> </v>
      </c>
      <c r="K199" s="63" t="str">
        <f t="shared" si="7"/>
        <v> </v>
      </c>
    </row>
    <row r="200" spans="1:11" ht="16.5" customHeight="1">
      <c r="A200" s="116"/>
      <c r="B200" s="75"/>
      <c r="C200" s="58">
        <v>635</v>
      </c>
      <c r="D200" s="58"/>
      <c r="E200" s="94" t="s">
        <v>604</v>
      </c>
      <c r="F200" s="62">
        <v>838074.18</v>
      </c>
      <c r="G200" s="62">
        <v>1187783</v>
      </c>
      <c r="H200" s="62">
        <v>1248689</v>
      </c>
      <c r="I200" s="62">
        <v>830775.12</v>
      </c>
      <c r="J200" s="62">
        <f t="shared" si="6"/>
        <v>66.5317881394006</v>
      </c>
      <c r="K200" s="63">
        <f t="shared" si="7"/>
        <v>99.12906754865064</v>
      </c>
    </row>
    <row r="201" spans="1:11" ht="16.5" customHeight="1">
      <c r="A201" s="116"/>
      <c r="B201" s="75"/>
      <c r="C201" s="58">
        <v>636</v>
      </c>
      <c r="D201" s="58"/>
      <c r="E201" s="94" t="s">
        <v>605</v>
      </c>
      <c r="F201" s="62">
        <v>0</v>
      </c>
      <c r="G201" s="62">
        <v>0</v>
      </c>
      <c r="H201" s="62">
        <v>0</v>
      </c>
      <c r="I201" s="62">
        <v>0</v>
      </c>
      <c r="J201" s="62" t="str">
        <f t="shared" si="6"/>
        <v> </v>
      </c>
      <c r="K201" s="63" t="str">
        <f t="shared" si="7"/>
        <v> </v>
      </c>
    </row>
    <row r="202" spans="1:11" ht="16.5" customHeight="1">
      <c r="A202" s="116"/>
      <c r="B202" s="75"/>
      <c r="C202" s="58">
        <v>637</v>
      </c>
      <c r="D202" s="58"/>
      <c r="E202" s="94" t="s">
        <v>606</v>
      </c>
      <c r="F202" s="62">
        <v>0</v>
      </c>
      <c r="G202" s="62">
        <v>0</v>
      </c>
      <c r="H202" s="62">
        <v>0</v>
      </c>
      <c r="I202" s="62">
        <v>0</v>
      </c>
      <c r="J202" s="62" t="str">
        <f t="shared" si="6"/>
        <v> </v>
      </c>
      <c r="K202" s="63" t="str">
        <f t="shared" si="7"/>
        <v> </v>
      </c>
    </row>
    <row r="203" spans="1:11" ht="16.5" customHeight="1">
      <c r="A203" s="116"/>
      <c r="B203" s="75"/>
      <c r="C203" s="58">
        <v>638</v>
      </c>
      <c r="D203" s="58"/>
      <c r="E203" s="94" t="s">
        <v>607</v>
      </c>
      <c r="F203" s="62">
        <v>0</v>
      </c>
      <c r="G203" s="62">
        <v>0</v>
      </c>
      <c r="H203" s="62">
        <v>0</v>
      </c>
      <c r="I203" s="62">
        <v>0</v>
      </c>
      <c r="J203" s="62" t="str">
        <f t="shared" si="6"/>
        <v> </v>
      </c>
      <c r="K203" s="63" t="str">
        <f t="shared" si="7"/>
        <v> </v>
      </c>
    </row>
    <row r="204" spans="1:11" ht="17.25" customHeight="1">
      <c r="A204" s="116"/>
      <c r="B204" s="75">
        <v>63</v>
      </c>
      <c r="C204" s="58"/>
      <c r="D204" s="71"/>
      <c r="E204" s="96" t="s">
        <v>608</v>
      </c>
      <c r="F204" s="69">
        <v>1129515.1</v>
      </c>
      <c r="G204" s="69">
        <v>1934283</v>
      </c>
      <c r="H204" s="69">
        <v>1761158</v>
      </c>
      <c r="I204" s="69">
        <v>999881.52</v>
      </c>
      <c r="J204" s="69">
        <f t="shared" si="6"/>
        <v>56.774095225982</v>
      </c>
      <c r="K204" s="70">
        <f t="shared" si="7"/>
        <v>88.52307684952595</v>
      </c>
    </row>
    <row r="205" spans="1:11" ht="18" customHeight="1">
      <c r="A205" s="116"/>
      <c r="B205" s="75"/>
      <c r="C205" s="58">
        <v>641</v>
      </c>
      <c r="D205" s="58"/>
      <c r="E205" s="94" t="s">
        <v>609</v>
      </c>
      <c r="F205" s="62">
        <v>0</v>
      </c>
      <c r="G205" s="62">
        <v>0</v>
      </c>
      <c r="H205" s="62">
        <v>0</v>
      </c>
      <c r="I205" s="62">
        <v>0</v>
      </c>
      <c r="J205" s="62" t="str">
        <f t="shared" si="6"/>
        <v> </v>
      </c>
      <c r="K205" s="63" t="str">
        <f t="shared" si="7"/>
        <v> </v>
      </c>
    </row>
    <row r="206" spans="1:11" ht="22.5" customHeight="1">
      <c r="A206" s="116"/>
      <c r="B206" s="75"/>
      <c r="C206" s="58">
        <v>642</v>
      </c>
      <c r="D206" s="58"/>
      <c r="E206" s="94" t="s">
        <v>610</v>
      </c>
      <c r="F206" s="62">
        <v>0</v>
      </c>
      <c r="G206" s="62">
        <v>0</v>
      </c>
      <c r="H206" s="62">
        <v>0</v>
      </c>
      <c r="I206" s="62">
        <v>0</v>
      </c>
      <c r="J206" s="62" t="str">
        <f t="shared" si="6"/>
        <v> </v>
      </c>
      <c r="K206" s="63" t="str">
        <f t="shared" si="7"/>
        <v> </v>
      </c>
    </row>
    <row r="207" spans="1:11" ht="22.5" customHeight="1">
      <c r="A207" s="116"/>
      <c r="B207" s="75"/>
      <c r="C207" s="58">
        <v>643</v>
      </c>
      <c r="D207" s="58"/>
      <c r="E207" s="94" t="s">
        <v>611</v>
      </c>
      <c r="F207" s="62">
        <v>0</v>
      </c>
      <c r="G207" s="62">
        <v>0</v>
      </c>
      <c r="H207" s="62">
        <v>0</v>
      </c>
      <c r="I207" s="62">
        <v>0</v>
      </c>
      <c r="J207" s="62" t="str">
        <f t="shared" si="6"/>
        <v> </v>
      </c>
      <c r="K207" s="63" t="str">
        <f t="shared" si="7"/>
        <v> </v>
      </c>
    </row>
    <row r="208" spans="1:11" ht="22.5" customHeight="1">
      <c r="A208" s="116"/>
      <c r="B208" s="75"/>
      <c r="C208" s="58">
        <v>644</v>
      </c>
      <c r="D208" s="58"/>
      <c r="E208" s="94" t="s">
        <v>612</v>
      </c>
      <c r="F208" s="62">
        <v>0</v>
      </c>
      <c r="G208" s="62">
        <v>0</v>
      </c>
      <c r="H208" s="62">
        <v>0</v>
      </c>
      <c r="I208" s="62">
        <v>0</v>
      </c>
      <c r="J208" s="62" t="str">
        <f t="shared" si="6"/>
        <v> </v>
      </c>
      <c r="K208" s="63" t="str">
        <f t="shared" si="7"/>
        <v> </v>
      </c>
    </row>
    <row r="209" spans="1:11" ht="23.25" customHeight="1">
      <c r="A209" s="116"/>
      <c r="B209" s="75"/>
      <c r="C209" s="58">
        <v>645</v>
      </c>
      <c r="D209" s="58"/>
      <c r="E209" s="94" t="s">
        <v>613</v>
      </c>
      <c r="F209" s="62">
        <v>0</v>
      </c>
      <c r="G209" s="62">
        <v>0</v>
      </c>
      <c r="H209" s="62">
        <v>0</v>
      </c>
      <c r="I209" s="62">
        <v>0</v>
      </c>
      <c r="J209" s="62" t="str">
        <f t="shared" si="6"/>
        <v> </v>
      </c>
      <c r="K209" s="63" t="str">
        <f t="shared" si="7"/>
        <v> </v>
      </c>
    </row>
    <row r="210" spans="1:11" ht="16.5" customHeight="1">
      <c r="A210" s="116"/>
      <c r="B210" s="75"/>
      <c r="C210" s="58">
        <v>646</v>
      </c>
      <c r="D210" s="58"/>
      <c r="E210" s="94" t="s">
        <v>614</v>
      </c>
      <c r="F210" s="62">
        <v>0</v>
      </c>
      <c r="G210" s="62">
        <v>0</v>
      </c>
      <c r="H210" s="62">
        <v>0</v>
      </c>
      <c r="I210" s="62">
        <v>0</v>
      </c>
      <c r="J210" s="62" t="str">
        <f t="shared" si="6"/>
        <v> </v>
      </c>
      <c r="K210" s="63" t="str">
        <f t="shared" si="7"/>
        <v> </v>
      </c>
    </row>
    <row r="211" spans="1:11" ht="16.5" customHeight="1">
      <c r="A211" s="116"/>
      <c r="B211" s="75"/>
      <c r="C211" s="58">
        <v>647</v>
      </c>
      <c r="D211" s="58"/>
      <c r="E211" s="94" t="s">
        <v>615</v>
      </c>
      <c r="F211" s="62">
        <v>0</v>
      </c>
      <c r="G211" s="62">
        <v>0</v>
      </c>
      <c r="H211" s="62">
        <v>0</v>
      </c>
      <c r="I211" s="62">
        <v>0</v>
      </c>
      <c r="J211" s="62" t="str">
        <f t="shared" si="6"/>
        <v> </v>
      </c>
      <c r="K211" s="63" t="str">
        <f t="shared" si="7"/>
        <v> </v>
      </c>
    </row>
    <row r="212" spans="1:11" ht="16.5" customHeight="1">
      <c r="A212" s="116"/>
      <c r="B212" s="75">
        <v>64</v>
      </c>
      <c r="C212" s="58"/>
      <c r="D212" s="71"/>
      <c r="E212" s="96" t="s">
        <v>616</v>
      </c>
      <c r="F212" s="69">
        <v>0</v>
      </c>
      <c r="G212" s="69">
        <v>0</v>
      </c>
      <c r="H212" s="69">
        <v>0</v>
      </c>
      <c r="I212" s="69">
        <v>0</v>
      </c>
      <c r="J212" s="69" t="str">
        <f t="shared" si="6"/>
        <v> </v>
      </c>
      <c r="K212" s="70" t="str">
        <f t="shared" si="7"/>
        <v> </v>
      </c>
    </row>
    <row r="213" spans="1:11" ht="24" customHeight="1">
      <c r="A213" s="116"/>
      <c r="B213" s="75"/>
      <c r="C213" s="58">
        <v>671</v>
      </c>
      <c r="D213" s="58"/>
      <c r="E213" s="94" t="s">
        <v>617</v>
      </c>
      <c r="F213" s="62">
        <v>0</v>
      </c>
      <c r="G213" s="62">
        <v>0</v>
      </c>
      <c r="H213" s="62">
        <v>0</v>
      </c>
      <c r="I213" s="62">
        <v>0</v>
      </c>
      <c r="J213" s="62" t="str">
        <f t="shared" si="6"/>
        <v> </v>
      </c>
      <c r="K213" s="63" t="str">
        <f t="shared" si="7"/>
        <v> </v>
      </c>
    </row>
    <row r="214" spans="1:11" s="56" customFormat="1" ht="22.5" customHeight="1">
      <c r="A214" s="116"/>
      <c r="B214" s="75"/>
      <c r="C214" s="58">
        <v>672</v>
      </c>
      <c r="D214" s="58"/>
      <c r="E214" s="94" t="s">
        <v>618</v>
      </c>
      <c r="F214" s="62">
        <v>0</v>
      </c>
      <c r="G214" s="62">
        <v>0</v>
      </c>
      <c r="H214" s="62">
        <v>0</v>
      </c>
      <c r="I214" s="62">
        <v>0</v>
      </c>
      <c r="J214" s="62" t="str">
        <f t="shared" si="6"/>
        <v> </v>
      </c>
      <c r="K214" s="63" t="str">
        <f t="shared" si="7"/>
        <v> </v>
      </c>
    </row>
    <row r="215" spans="1:11" ht="22.5" customHeight="1">
      <c r="A215" s="116"/>
      <c r="B215" s="75"/>
      <c r="C215" s="58">
        <v>673</v>
      </c>
      <c r="D215" s="58"/>
      <c r="E215" s="94" t="s">
        <v>619</v>
      </c>
      <c r="F215" s="62">
        <v>0</v>
      </c>
      <c r="G215" s="62">
        <v>0</v>
      </c>
      <c r="H215" s="62">
        <v>0</v>
      </c>
      <c r="I215" s="62">
        <v>0</v>
      </c>
      <c r="J215" s="62" t="str">
        <f t="shared" si="6"/>
        <v> </v>
      </c>
      <c r="K215" s="63" t="str">
        <f t="shared" si="7"/>
        <v> </v>
      </c>
    </row>
    <row r="216" spans="1:11" ht="22.5" customHeight="1">
      <c r="A216" s="116"/>
      <c r="B216" s="75"/>
      <c r="C216" s="58">
        <v>674</v>
      </c>
      <c r="D216" s="58"/>
      <c r="E216" s="94" t="s">
        <v>620</v>
      </c>
      <c r="F216" s="62">
        <v>0</v>
      </c>
      <c r="G216" s="62">
        <v>0</v>
      </c>
      <c r="H216" s="62">
        <v>0</v>
      </c>
      <c r="I216" s="62">
        <v>0</v>
      </c>
      <c r="J216" s="62" t="str">
        <f t="shared" si="6"/>
        <v> </v>
      </c>
      <c r="K216" s="63" t="str">
        <f t="shared" si="7"/>
        <v> </v>
      </c>
    </row>
    <row r="217" spans="1:11" ht="22.5" customHeight="1">
      <c r="A217" s="116"/>
      <c r="B217" s="75"/>
      <c r="C217" s="58">
        <v>675</v>
      </c>
      <c r="D217" s="58"/>
      <c r="E217" s="94" t="s">
        <v>621</v>
      </c>
      <c r="F217" s="62">
        <v>0</v>
      </c>
      <c r="G217" s="62">
        <v>0</v>
      </c>
      <c r="H217" s="62">
        <v>0</v>
      </c>
      <c r="I217" s="62">
        <v>0</v>
      </c>
      <c r="J217" s="62" t="str">
        <f t="shared" si="6"/>
        <v> </v>
      </c>
      <c r="K217" s="63" t="str">
        <f t="shared" si="7"/>
        <v> </v>
      </c>
    </row>
    <row r="218" spans="1:11" ht="22.5" customHeight="1">
      <c r="A218" s="116"/>
      <c r="B218" s="75"/>
      <c r="C218" s="58">
        <v>676</v>
      </c>
      <c r="D218" s="58"/>
      <c r="E218" s="94" t="s">
        <v>622</v>
      </c>
      <c r="F218" s="62">
        <v>0</v>
      </c>
      <c r="G218" s="62">
        <v>0</v>
      </c>
      <c r="H218" s="62">
        <v>0</v>
      </c>
      <c r="I218" s="62">
        <v>0</v>
      </c>
      <c r="J218" s="62" t="str">
        <f t="shared" si="6"/>
        <v> </v>
      </c>
      <c r="K218" s="63" t="str">
        <f t="shared" si="7"/>
        <v> </v>
      </c>
    </row>
    <row r="219" spans="1:11" ht="16.5" customHeight="1">
      <c r="A219" s="116"/>
      <c r="B219" s="75"/>
      <c r="C219" s="58">
        <v>679</v>
      </c>
      <c r="D219" s="58"/>
      <c r="E219" s="94" t="s">
        <v>623</v>
      </c>
      <c r="F219" s="62">
        <v>0</v>
      </c>
      <c r="G219" s="62">
        <v>0</v>
      </c>
      <c r="H219" s="62">
        <v>0</v>
      </c>
      <c r="I219" s="62">
        <v>0</v>
      </c>
      <c r="J219" s="62" t="str">
        <f t="shared" si="6"/>
        <v> </v>
      </c>
      <c r="K219" s="63" t="str">
        <f t="shared" si="7"/>
        <v> </v>
      </c>
    </row>
    <row r="220" spans="1:11" ht="17.25" customHeight="1">
      <c r="A220" s="116"/>
      <c r="B220" s="75">
        <v>67</v>
      </c>
      <c r="C220" s="58"/>
      <c r="D220" s="58"/>
      <c r="E220" s="96" t="s">
        <v>624</v>
      </c>
      <c r="F220" s="69">
        <v>0</v>
      </c>
      <c r="G220" s="69">
        <v>0</v>
      </c>
      <c r="H220" s="69">
        <v>0</v>
      </c>
      <c r="I220" s="69">
        <v>0</v>
      </c>
      <c r="J220" s="69" t="str">
        <f t="shared" si="6"/>
        <v> </v>
      </c>
      <c r="K220" s="70" t="str">
        <f t="shared" si="7"/>
        <v> </v>
      </c>
    </row>
    <row r="221" spans="1:11" ht="18" customHeight="1">
      <c r="A221" s="116"/>
      <c r="B221" s="75"/>
      <c r="C221" s="58">
        <v>690</v>
      </c>
      <c r="D221" s="58"/>
      <c r="E221" s="94" t="s">
        <v>625</v>
      </c>
      <c r="F221" s="62">
        <v>0</v>
      </c>
      <c r="G221" s="62">
        <v>0</v>
      </c>
      <c r="H221" s="62">
        <v>0</v>
      </c>
      <c r="I221" s="62">
        <v>0</v>
      </c>
      <c r="J221" s="62" t="str">
        <f t="shared" si="6"/>
        <v> </v>
      </c>
      <c r="K221" s="63" t="str">
        <f t="shared" si="7"/>
        <v> </v>
      </c>
    </row>
    <row r="222" spans="1:11" s="56" customFormat="1" ht="16.5" customHeight="1" thickBot="1">
      <c r="A222" s="116"/>
      <c r="B222" s="75">
        <v>69</v>
      </c>
      <c r="C222" s="58"/>
      <c r="D222" s="71"/>
      <c r="E222" s="96" t="s">
        <v>625</v>
      </c>
      <c r="F222" s="69">
        <v>0</v>
      </c>
      <c r="G222" s="69">
        <v>0</v>
      </c>
      <c r="H222" s="69">
        <v>0</v>
      </c>
      <c r="I222" s="69">
        <v>0</v>
      </c>
      <c r="J222" s="69" t="str">
        <f t="shared" si="6"/>
        <v> </v>
      </c>
      <c r="K222" s="70" t="str">
        <f t="shared" si="7"/>
        <v> </v>
      </c>
    </row>
    <row r="223" spans="1:11" s="56" customFormat="1" ht="30" customHeight="1" thickBot="1">
      <c r="A223" s="80">
        <v>6</v>
      </c>
      <c r="B223" s="132"/>
      <c r="C223" s="98"/>
      <c r="D223" s="102"/>
      <c r="E223" s="99" t="s">
        <v>626</v>
      </c>
      <c r="F223" s="85">
        <v>1150427.25</v>
      </c>
      <c r="G223" s="85">
        <v>1948813</v>
      </c>
      <c r="H223" s="85">
        <v>1768137</v>
      </c>
      <c r="I223" s="85">
        <v>1007607.01</v>
      </c>
      <c r="J223" s="85">
        <f t="shared" si="6"/>
        <v>56.986930876962596</v>
      </c>
      <c r="K223" s="86">
        <f t="shared" si="7"/>
        <v>87.5854609667843</v>
      </c>
    </row>
    <row r="224" spans="1:11" ht="34.5" customHeight="1" thickBot="1">
      <c r="A224" s="80">
        <v>5.6</v>
      </c>
      <c r="B224" s="132"/>
      <c r="C224" s="98"/>
      <c r="D224" s="102"/>
      <c r="E224" s="99" t="s">
        <v>627</v>
      </c>
      <c r="F224" s="85">
        <v>7940638.089999998</v>
      </c>
      <c r="G224" s="85">
        <v>8411947</v>
      </c>
      <c r="H224" s="85">
        <v>8579530</v>
      </c>
      <c r="I224" s="85">
        <v>7844220.73</v>
      </c>
      <c r="J224" s="85">
        <f aca="true" t="shared" si="8" ref="J224:J251">IF(H224&gt;0,I224/H224*100," ")</f>
        <v>91.4294924080923</v>
      </c>
      <c r="K224" s="86">
        <f aca="true" t="shared" si="9" ref="K224:K251">IF(F224&gt;0,I224/F224*100," ")</f>
        <v>98.78577314685302</v>
      </c>
    </row>
    <row r="225" spans="1:11" ht="24.75" customHeight="1" thickBot="1">
      <c r="A225" s="134" t="s">
        <v>628</v>
      </c>
      <c r="B225" s="135"/>
      <c r="C225" s="136"/>
      <c r="D225" s="137"/>
      <c r="E225" s="138" t="s">
        <v>629</v>
      </c>
      <c r="F225" s="139">
        <v>-7496629.579999998</v>
      </c>
      <c r="G225" s="139">
        <v>-7352337</v>
      </c>
      <c r="H225" s="139">
        <v>-7517263</v>
      </c>
      <c r="I225" s="139">
        <v>-7414656.99</v>
      </c>
      <c r="J225" s="139" t="str">
        <f t="shared" si="8"/>
        <v> </v>
      </c>
      <c r="K225" s="140" t="str">
        <f t="shared" si="9"/>
        <v> </v>
      </c>
    </row>
    <row r="226" spans="1:11" ht="18.75" customHeight="1" thickBot="1">
      <c r="A226" s="8"/>
      <c r="B226" s="8"/>
      <c r="C226" s="8"/>
      <c r="D226" s="8"/>
      <c r="E226" s="141"/>
      <c r="F226" s="142"/>
      <c r="G226" s="142"/>
      <c r="H226" s="142"/>
      <c r="I226" s="142"/>
      <c r="J226" s="142" t="str">
        <f t="shared" si="8"/>
        <v> </v>
      </c>
      <c r="K226" s="143" t="str">
        <f t="shared" si="9"/>
        <v> </v>
      </c>
    </row>
    <row r="227" spans="1:11" ht="18.75" customHeight="1" thickBot="1">
      <c r="A227" s="100"/>
      <c r="B227" s="144" t="s">
        <v>630</v>
      </c>
      <c r="C227" s="133"/>
      <c r="D227" s="145"/>
      <c r="E227" s="146" t="s">
        <v>501</v>
      </c>
      <c r="F227" s="147">
        <v>7940638.089999999</v>
      </c>
      <c r="G227" s="147">
        <v>8411947</v>
      </c>
      <c r="H227" s="147">
        <v>8579530</v>
      </c>
      <c r="I227" s="147">
        <v>7844220.73</v>
      </c>
      <c r="J227" s="147">
        <f t="shared" si="8"/>
        <v>91.4294924080923</v>
      </c>
      <c r="K227" s="148">
        <f t="shared" si="9"/>
        <v>98.785773146853</v>
      </c>
    </row>
    <row r="228" spans="1:11" ht="12.75" customHeight="1" hidden="1">
      <c r="A228" s="8"/>
      <c r="B228" s="8"/>
      <c r="C228" s="8"/>
      <c r="D228" s="8"/>
      <c r="E228" s="141"/>
      <c r="F228" s="142"/>
      <c r="G228" s="142"/>
      <c r="H228" s="142"/>
      <c r="I228" s="142"/>
      <c r="J228" s="142" t="str">
        <f t="shared" si="8"/>
        <v> </v>
      </c>
      <c r="K228" s="149" t="str">
        <f t="shared" si="9"/>
        <v> </v>
      </c>
    </row>
    <row r="229" spans="1:11" ht="18.75" customHeight="1">
      <c r="A229" s="150"/>
      <c r="B229" s="151"/>
      <c r="C229" s="151"/>
      <c r="D229" s="152"/>
      <c r="E229" s="153" t="s">
        <v>631</v>
      </c>
      <c r="F229" s="154"/>
      <c r="G229" s="154"/>
      <c r="H229" s="154"/>
      <c r="I229" s="154"/>
      <c r="J229" s="154" t="str">
        <f t="shared" si="8"/>
        <v> </v>
      </c>
      <c r="K229" s="155" t="str">
        <f t="shared" si="9"/>
        <v> </v>
      </c>
    </row>
    <row r="230" spans="1:11" ht="16.5" customHeight="1">
      <c r="A230" s="156"/>
      <c r="B230" s="157"/>
      <c r="C230" s="58">
        <v>811</v>
      </c>
      <c r="D230" s="158"/>
      <c r="E230" s="122" t="s">
        <v>632</v>
      </c>
      <c r="F230" s="62">
        <v>0</v>
      </c>
      <c r="G230" s="62">
        <v>0</v>
      </c>
      <c r="H230" s="62">
        <v>0</v>
      </c>
      <c r="I230" s="62">
        <v>0</v>
      </c>
      <c r="J230" s="62" t="str">
        <f t="shared" si="8"/>
        <v> </v>
      </c>
      <c r="K230" s="63" t="str">
        <f t="shared" si="9"/>
        <v> </v>
      </c>
    </row>
    <row r="231" spans="1:11" ht="16.5" customHeight="1">
      <c r="A231" s="65"/>
      <c r="B231" s="95"/>
      <c r="C231" s="58"/>
      <c r="D231" s="159">
        <v>8111</v>
      </c>
      <c r="E231" s="94" t="s">
        <v>633</v>
      </c>
      <c r="F231" s="62">
        <v>0</v>
      </c>
      <c r="G231" s="62">
        <v>0</v>
      </c>
      <c r="H231" s="62">
        <v>0</v>
      </c>
      <c r="I231" s="62">
        <v>0</v>
      </c>
      <c r="J231" s="62" t="str">
        <f t="shared" si="8"/>
        <v> </v>
      </c>
      <c r="K231" s="63" t="str">
        <f t="shared" si="9"/>
        <v> </v>
      </c>
    </row>
    <row r="232" spans="1:11" ht="15.75" customHeight="1">
      <c r="A232" s="65"/>
      <c r="B232" s="95"/>
      <c r="C232" s="58"/>
      <c r="D232" s="159">
        <v>8112</v>
      </c>
      <c r="E232" s="94" t="s">
        <v>634</v>
      </c>
      <c r="F232" s="62">
        <v>0</v>
      </c>
      <c r="G232" s="62">
        <v>0</v>
      </c>
      <c r="H232" s="62">
        <v>0</v>
      </c>
      <c r="I232" s="62">
        <v>0</v>
      </c>
      <c r="J232" s="62" t="str">
        <f t="shared" si="8"/>
        <v> </v>
      </c>
      <c r="K232" s="63" t="str">
        <f t="shared" si="9"/>
        <v> </v>
      </c>
    </row>
    <row r="233" spans="1:11" ht="16.5" customHeight="1">
      <c r="A233" s="65"/>
      <c r="B233" s="95"/>
      <c r="C233" s="58"/>
      <c r="D233" s="159">
        <v>8113</v>
      </c>
      <c r="E233" s="94" t="s">
        <v>635</v>
      </c>
      <c r="F233" s="62">
        <v>0</v>
      </c>
      <c r="G233" s="62">
        <v>0</v>
      </c>
      <c r="H233" s="62">
        <v>0</v>
      </c>
      <c r="I233" s="62">
        <v>0</v>
      </c>
      <c r="J233" s="62" t="str">
        <f t="shared" si="8"/>
        <v> </v>
      </c>
      <c r="K233" s="63" t="str">
        <f t="shared" si="9"/>
        <v> </v>
      </c>
    </row>
    <row r="234" spans="1:11" ht="22.5" customHeight="1">
      <c r="A234" s="65"/>
      <c r="B234" s="95"/>
      <c r="C234" s="58"/>
      <c r="D234" s="159">
        <v>8114</v>
      </c>
      <c r="E234" s="94" t="s">
        <v>636</v>
      </c>
      <c r="F234" s="62">
        <v>0</v>
      </c>
      <c r="G234" s="62">
        <v>0</v>
      </c>
      <c r="H234" s="62">
        <v>0</v>
      </c>
      <c r="I234" s="62">
        <v>0</v>
      </c>
      <c r="J234" s="62" t="str">
        <f t="shared" si="8"/>
        <v> </v>
      </c>
      <c r="K234" s="63" t="str">
        <f t="shared" si="9"/>
        <v> </v>
      </c>
    </row>
    <row r="235" spans="1:11" ht="22.5" customHeight="1">
      <c r="A235" s="65"/>
      <c r="B235" s="95"/>
      <c r="C235" s="58"/>
      <c r="D235" s="159">
        <v>8115</v>
      </c>
      <c r="E235" s="94" t="s">
        <v>637</v>
      </c>
      <c r="F235" s="62">
        <v>0</v>
      </c>
      <c r="G235" s="62">
        <v>0</v>
      </c>
      <c r="H235" s="62">
        <v>0</v>
      </c>
      <c r="I235" s="62">
        <v>0</v>
      </c>
      <c r="J235" s="62" t="str">
        <f t="shared" si="8"/>
        <v> </v>
      </c>
      <c r="K235" s="63" t="str">
        <f t="shared" si="9"/>
        <v> </v>
      </c>
    </row>
    <row r="236" spans="1:11" ht="16.5" customHeight="1">
      <c r="A236" s="156"/>
      <c r="B236" s="157"/>
      <c r="C236" s="58">
        <v>812</v>
      </c>
      <c r="D236" s="158"/>
      <c r="E236" s="122" t="s">
        <v>638</v>
      </c>
      <c r="F236" s="62">
        <v>0</v>
      </c>
      <c r="G236" s="62">
        <v>0</v>
      </c>
      <c r="H236" s="62">
        <v>0</v>
      </c>
      <c r="I236" s="62">
        <v>0</v>
      </c>
      <c r="J236" s="62" t="str">
        <f t="shared" si="8"/>
        <v> </v>
      </c>
      <c r="K236" s="63" t="str">
        <f t="shared" si="9"/>
        <v> </v>
      </c>
    </row>
    <row r="237" spans="1:11" ht="16.5" customHeight="1">
      <c r="A237" s="156"/>
      <c r="B237" s="157"/>
      <c r="C237" s="58"/>
      <c r="D237" s="158">
        <v>8121</v>
      </c>
      <c r="E237" s="122" t="s">
        <v>639</v>
      </c>
      <c r="F237" s="62">
        <v>0</v>
      </c>
      <c r="G237" s="62">
        <v>0</v>
      </c>
      <c r="H237" s="62">
        <v>0</v>
      </c>
      <c r="I237" s="62">
        <v>0</v>
      </c>
      <c r="J237" s="62" t="str">
        <f t="shared" si="8"/>
        <v> </v>
      </c>
      <c r="K237" s="63" t="str">
        <f t="shared" si="9"/>
        <v> </v>
      </c>
    </row>
    <row r="238" spans="1:11" s="56" customFormat="1" ht="16.5" customHeight="1">
      <c r="A238" s="156"/>
      <c r="B238" s="157"/>
      <c r="C238" s="58"/>
      <c r="D238" s="158">
        <v>8122</v>
      </c>
      <c r="E238" s="122" t="s">
        <v>640</v>
      </c>
      <c r="F238" s="62">
        <v>0</v>
      </c>
      <c r="G238" s="62">
        <v>0</v>
      </c>
      <c r="H238" s="62">
        <v>0</v>
      </c>
      <c r="I238" s="62">
        <v>0</v>
      </c>
      <c r="J238" s="62" t="str">
        <f t="shared" si="8"/>
        <v> </v>
      </c>
      <c r="K238" s="63" t="str">
        <f t="shared" si="9"/>
        <v> </v>
      </c>
    </row>
    <row r="239" spans="1:11" s="56" customFormat="1" ht="17.25" customHeight="1">
      <c r="A239" s="160"/>
      <c r="B239" s="161">
        <v>81</v>
      </c>
      <c r="C239" s="162"/>
      <c r="D239" s="163"/>
      <c r="E239" s="127" t="s">
        <v>641</v>
      </c>
      <c r="F239" s="62">
        <v>0</v>
      </c>
      <c r="G239" s="62">
        <v>0</v>
      </c>
      <c r="H239" s="62">
        <v>0</v>
      </c>
      <c r="I239" s="62">
        <v>0</v>
      </c>
      <c r="J239" s="62" t="str">
        <f t="shared" si="8"/>
        <v> </v>
      </c>
      <c r="K239" s="63" t="str">
        <f t="shared" si="9"/>
        <v> </v>
      </c>
    </row>
    <row r="240" spans="1:11" s="56" customFormat="1" ht="16.5" customHeight="1">
      <c r="A240" s="160"/>
      <c r="B240" s="157"/>
      <c r="C240" s="58">
        <v>821</v>
      </c>
      <c r="D240" s="158"/>
      <c r="E240" s="122" t="s">
        <v>632</v>
      </c>
      <c r="F240" s="62">
        <v>0</v>
      </c>
      <c r="G240" s="62">
        <v>0</v>
      </c>
      <c r="H240" s="62">
        <v>0</v>
      </c>
      <c r="I240" s="62">
        <v>0</v>
      </c>
      <c r="J240" s="62" t="str">
        <f t="shared" si="8"/>
        <v> </v>
      </c>
      <c r="K240" s="63" t="str">
        <f t="shared" si="9"/>
        <v> </v>
      </c>
    </row>
    <row r="241" spans="1:11" s="56" customFormat="1" ht="16.5" customHeight="1">
      <c r="A241" s="160"/>
      <c r="B241" s="157"/>
      <c r="C241" s="58">
        <v>822</v>
      </c>
      <c r="D241" s="158"/>
      <c r="E241" s="122" t="s">
        <v>642</v>
      </c>
      <c r="F241" s="62">
        <v>0</v>
      </c>
      <c r="G241" s="62">
        <v>0</v>
      </c>
      <c r="H241" s="62">
        <v>0</v>
      </c>
      <c r="I241" s="62">
        <v>0</v>
      </c>
      <c r="J241" s="62" t="str">
        <f t="shared" si="8"/>
        <v> </v>
      </c>
      <c r="K241" s="63" t="str">
        <f t="shared" si="9"/>
        <v> </v>
      </c>
    </row>
    <row r="242" spans="1:11" s="56" customFormat="1" ht="16.5" customHeight="1">
      <c r="A242" s="160"/>
      <c r="B242" s="157"/>
      <c r="C242" s="58"/>
      <c r="D242" s="158">
        <v>8221</v>
      </c>
      <c r="E242" s="122" t="s">
        <v>639</v>
      </c>
      <c r="F242" s="62">
        <v>0</v>
      </c>
      <c r="G242" s="62">
        <v>0</v>
      </c>
      <c r="H242" s="62">
        <v>0</v>
      </c>
      <c r="I242" s="62">
        <v>0</v>
      </c>
      <c r="J242" s="62" t="str">
        <f t="shared" si="8"/>
        <v> </v>
      </c>
      <c r="K242" s="63" t="str">
        <f t="shared" si="9"/>
        <v> </v>
      </c>
    </row>
    <row r="243" spans="1:11" s="56" customFormat="1" ht="16.5" customHeight="1">
      <c r="A243" s="160"/>
      <c r="B243" s="157"/>
      <c r="C243" s="58"/>
      <c r="D243" s="158">
        <v>8223</v>
      </c>
      <c r="E243" s="122" t="s">
        <v>643</v>
      </c>
      <c r="F243" s="62">
        <v>0</v>
      </c>
      <c r="G243" s="62">
        <v>0</v>
      </c>
      <c r="H243" s="62">
        <v>0</v>
      </c>
      <c r="I243" s="62">
        <v>0</v>
      </c>
      <c r="J243" s="62" t="str">
        <f t="shared" si="8"/>
        <v> </v>
      </c>
      <c r="K243" s="63" t="str">
        <f t="shared" si="9"/>
        <v> </v>
      </c>
    </row>
    <row r="244" spans="1:11" ht="22.5" customHeight="1">
      <c r="A244" s="160"/>
      <c r="B244" s="157"/>
      <c r="C244" s="58"/>
      <c r="D244" s="158">
        <v>8224</v>
      </c>
      <c r="E244" s="122" t="s">
        <v>644</v>
      </c>
      <c r="F244" s="62">
        <v>0</v>
      </c>
      <c r="G244" s="62">
        <v>0</v>
      </c>
      <c r="H244" s="62">
        <v>0</v>
      </c>
      <c r="I244" s="62">
        <v>0</v>
      </c>
      <c r="J244" s="62" t="str">
        <f t="shared" si="8"/>
        <v> </v>
      </c>
      <c r="K244" s="63" t="str">
        <f t="shared" si="9"/>
        <v> </v>
      </c>
    </row>
    <row r="245" spans="1:11" ht="17.25" customHeight="1">
      <c r="A245" s="160"/>
      <c r="B245" s="161">
        <v>82</v>
      </c>
      <c r="C245" s="162"/>
      <c r="D245" s="163"/>
      <c r="E245" s="127" t="s">
        <v>645</v>
      </c>
      <c r="F245" s="62">
        <v>0</v>
      </c>
      <c r="G245" s="62">
        <v>0</v>
      </c>
      <c r="H245" s="62">
        <v>0</v>
      </c>
      <c r="I245" s="62">
        <v>0</v>
      </c>
      <c r="J245" s="62" t="str">
        <f t="shared" si="8"/>
        <v> </v>
      </c>
      <c r="K245" s="63" t="str">
        <f t="shared" si="9"/>
        <v> </v>
      </c>
    </row>
    <row r="246" spans="1:11" ht="16.5" customHeight="1">
      <c r="A246" s="164"/>
      <c r="B246" s="165"/>
      <c r="C246" s="58">
        <v>890</v>
      </c>
      <c r="D246" s="166"/>
      <c r="E246" s="167" t="s">
        <v>646</v>
      </c>
      <c r="F246" s="62">
        <v>0</v>
      </c>
      <c r="G246" s="62">
        <v>0</v>
      </c>
      <c r="H246" s="62">
        <v>0</v>
      </c>
      <c r="I246" s="62">
        <v>0</v>
      </c>
      <c r="J246" s="62" t="str">
        <f t="shared" si="8"/>
        <v> </v>
      </c>
      <c r="K246" s="63" t="str">
        <f t="shared" si="9"/>
        <v> </v>
      </c>
    </row>
    <row r="247" spans="1:11" ht="18" customHeight="1" thickBot="1">
      <c r="A247" s="168"/>
      <c r="B247" s="169">
        <v>89</v>
      </c>
      <c r="C247" s="170"/>
      <c r="D247" s="171"/>
      <c r="E247" s="172" t="s">
        <v>646</v>
      </c>
      <c r="F247" s="62">
        <v>0</v>
      </c>
      <c r="G247" s="62">
        <v>0</v>
      </c>
      <c r="H247" s="62">
        <v>0</v>
      </c>
      <c r="I247" s="62">
        <v>0</v>
      </c>
      <c r="J247" s="62" t="str">
        <f t="shared" si="8"/>
        <v> </v>
      </c>
      <c r="K247" s="63" t="str">
        <f t="shared" si="9"/>
        <v> </v>
      </c>
    </row>
    <row r="248" spans="1:11" ht="30" customHeight="1" thickBot="1">
      <c r="A248" s="173">
        <v>8</v>
      </c>
      <c r="B248" s="174"/>
      <c r="C248" s="175"/>
      <c r="D248" s="176"/>
      <c r="E248" s="177" t="s">
        <v>647</v>
      </c>
      <c r="F248" s="85">
        <v>0</v>
      </c>
      <c r="G248" s="85">
        <v>0</v>
      </c>
      <c r="H248" s="85">
        <v>0</v>
      </c>
      <c r="I248" s="85">
        <v>0</v>
      </c>
      <c r="J248" s="85" t="str">
        <f t="shared" si="8"/>
        <v> </v>
      </c>
      <c r="K248" s="86" t="str">
        <f t="shared" si="9"/>
        <v> </v>
      </c>
    </row>
    <row r="249" spans="1:11" ht="10.5" customHeight="1" thickBot="1">
      <c r="A249" s="8"/>
      <c r="B249" s="8"/>
      <c r="C249" s="8"/>
      <c r="D249" s="8"/>
      <c r="E249" s="141"/>
      <c r="F249" s="142"/>
      <c r="G249" s="142"/>
      <c r="H249" s="142"/>
      <c r="I249" s="142"/>
      <c r="J249" s="142" t="str">
        <f t="shared" si="8"/>
        <v> </v>
      </c>
      <c r="K249" s="143" t="str">
        <f t="shared" si="9"/>
        <v> </v>
      </c>
    </row>
    <row r="250" spans="1:11" ht="24.75" customHeight="1" thickBot="1">
      <c r="A250" s="100" t="s">
        <v>648</v>
      </c>
      <c r="B250" s="133"/>
      <c r="C250" s="133"/>
      <c r="D250" s="145"/>
      <c r="E250" s="178" t="s">
        <v>649</v>
      </c>
      <c r="F250" s="147">
        <v>-7496629.579999998</v>
      </c>
      <c r="G250" s="147">
        <v>-7352337</v>
      </c>
      <c r="H250" s="147">
        <v>-7517263</v>
      </c>
      <c r="I250" s="147">
        <v>-7414656.99</v>
      </c>
      <c r="J250" s="147" t="str">
        <f t="shared" si="8"/>
        <v> </v>
      </c>
      <c r="K250" s="148" t="str">
        <f t="shared" si="9"/>
        <v> </v>
      </c>
    </row>
    <row r="251" spans="1:11" ht="10.5" customHeight="1">
      <c r="A251" s="8"/>
      <c r="B251" s="8"/>
      <c r="C251" s="8"/>
      <c r="D251" s="8"/>
      <c r="E251" s="141"/>
      <c r="F251" s="142"/>
      <c r="G251" s="142"/>
      <c r="H251" s="142"/>
      <c r="I251" s="142"/>
      <c r="J251" s="142" t="str">
        <f t="shared" si="8"/>
        <v> </v>
      </c>
      <c r="K251" s="149" t="str">
        <f t="shared" si="9"/>
        <v> </v>
      </c>
    </row>
    <row r="252" spans="1:5" ht="12.75">
      <c r="A252" s="2"/>
      <c r="B252" s="2"/>
      <c r="C252" s="2"/>
      <c r="D252" s="2"/>
      <c r="E252" s="179" t="s">
        <v>650</v>
      </c>
    </row>
    <row r="253" spans="1:5" ht="12.75">
      <c r="A253" s="2" t="s">
        <v>651</v>
      </c>
      <c r="B253" s="2"/>
      <c r="C253" s="2"/>
      <c r="D253" s="2"/>
      <c r="E253" s="179" t="s">
        <v>652</v>
      </c>
    </row>
    <row r="254" spans="1:5" ht="12.75">
      <c r="A254" s="2"/>
      <c r="B254" s="180"/>
      <c r="C254" s="180"/>
      <c r="D254" s="180"/>
      <c r="E254" s="181" t="s">
        <v>653</v>
      </c>
    </row>
    <row r="255" spans="1:5" ht="12.75">
      <c r="A255" s="2" t="s">
        <v>654</v>
      </c>
      <c r="B255" s="180"/>
      <c r="C255" s="180"/>
      <c r="D255" s="180"/>
      <c r="E255" s="182" t="s">
        <v>655</v>
      </c>
    </row>
    <row r="256" spans="1:5" ht="12.75">
      <c r="A256" s="2" t="s">
        <v>656</v>
      </c>
      <c r="B256" s="2"/>
      <c r="C256" s="2"/>
      <c r="D256" s="2"/>
      <c r="E256" s="183" t="s">
        <v>657</v>
      </c>
    </row>
    <row r="257" spans="1:8" ht="12.75">
      <c r="A257" s="2" t="s">
        <v>658</v>
      </c>
      <c r="B257" s="2"/>
      <c r="C257" s="2"/>
      <c r="D257" s="2"/>
      <c r="E257" s="184"/>
      <c r="F257" s="184"/>
      <c r="G257" s="184"/>
      <c r="H257" s="184"/>
    </row>
    <row r="258" spans="1:4" ht="12.75">
      <c r="A258" s="2" t="s">
        <v>659</v>
      </c>
      <c r="B258" s="2"/>
      <c r="C258" s="2"/>
      <c r="D258" s="2"/>
    </row>
    <row r="259" spans="1:4" ht="12.75">
      <c r="A259" s="2" t="s">
        <v>660</v>
      </c>
      <c r="B259" s="2"/>
      <c r="C259" s="2"/>
      <c r="D259" s="2"/>
    </row>
    <row r="260" spans="1:4" ht="12.75">
      <c r="A260" s="2"/>
      <c r="B260" s="2"/>
      <c r="C260" s="2"/>
      <c r="D260" s="2"/>
    </row>
    <row r="261" spans="1:8" ht="12.75">
      <c r="A261" s="2"/>
      <c r="B261" s="2"/>
      <c r="C261" s="2"/>
      <c r="D261" s="2"/>
      <c r="H261" s="11" t="s">
        <v>393</v>
      </c>
    </row>
    <row r="262" spans="2:4" ht="12.75"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5" ht="12.75">
      <c r="A269" s="2"/>
      <c r="B269" s="2"/>
      <c r="C269" s="2"/>
      <c r="D269" s="2"/>
      <c r="E269" s="179"/>
    </row>
  </sheetData>
  <printOptions/>
  <pageMargins left="0.7874015748031497" right="0.3937007874015748" top="0.5905511811023623" bottom="0.5905511811023623" header="0.1968503937007874" footer="0.1968503937007874"/>
  <pageSetup fitToHeight="4" horizontalDpi="600" verticalDpi="600" orientation="portrait" paperSize="9" scale="69" r:id="rId1"/>
  <headerFooter alignWithMargins="0">
    <oddHeader>&amp;RTabulka č. 1
Strana &amp;P</oddHeader>
  </headerFooter>
  <rowBreaks count="5" manualBreakCount="5">
    <brk id="43" min="4" max="10" man="1"/>
    <brk id="96" min="4" max="10" man="1"/>
    <brk id="139" min="4" max="10" man="1"/>
    <brk id="182" min="4" max="10" man="1"/>
    <brk id="228" min="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BA182"/>
  <sheetViews>
    <sheetView showGridLines="0" view="pageBreakPreview" zoomScale="75" zoomScaleNormal="80" zoomScaleSheetLayoutView="75" workbookViewId="0" topLeftCell="A1">
      <selection activeCell="D5" sqref="D4:D5"/>
    </sheetView>
  </sheetViews>
  <sheetFormatPr defaultColWidth="9.140625" defaultRowHeight="12.75"/>
  <cols>
    <col min="1" max="1" width="10.28125" style="1131" customWidth="1"/>
    <col min="2" max="2" width="16.140625" style="1131" customWidth="1"/>
    <col min="3" max="3" width="11.421875" style="1131" customWidth="1"/>
    <col min="4" max="4" width="11.28125" style="1131" customWidth="1"/>
    <col min="5" max="5" width="12.421875" style="1131" customWidth="1"/>
    <col min="6" max="6" width="16.57421875" style="1131" customWidth="1"/>
    <col min="7" max="7" width="18.421875" style="1131" customWidth="1"/>
    <col min="8" max="8" width="30.57421875" style="1131" customWidth="1"/>
    <col min="9" max="16384" width="9.140625" style="1131" customWidth="1"/>
  </cols>
  <sheetData>
    <row r="3" spans="1:8" ht="15">
      <c r="A3" s="1128" t="s">
        <v>12</v>
      </c>
      <c r="B3" s="1128" t="s">
        <v>13</v>
      </c>
      <c r="C3" s="1128"/>
      <c r="D3" s="1129"/>
      <c r="E3" s="1129"/>
      <c r="F3" s="1129"/>
      <c r="G3" s="1129"/>
      <c r="H3" s="1130" t="s">
        <v>43</v>
      </c>
    </row>
    <row r="4" spans="1:8" ht="15">
      <c r="A4" s="1129"/>
      <c r="B4" s="1129"/>
      <c r="C4" s="1129"/>
      <c r="D4" s="1128"/>
      <c r="E4" s="1128"/>
      <c r="F4" s="1128"/>
      <c r="G4" s="1128"/>
      <c r="H4" s="1132" t="s">
        <v>15</v>
      </c>
    </row>
    <row r="5" spans="1:8" ht="15.75">
      <c r="A5" s="1133"/>
      <c r="B5" s="1128"/>
      <c r="C5" s="1128"/>
      <c r="D5" s="1128"/>
      <c r="E5" s="1128"/>
      <c r="F5" s="1128"/>
      <c r="G5" s="1128"/>
      <c r="H5" s="1134"/>
    </row>
    <row r="6" spans="1:8" ht="15.75">
      <c r="A6" s="1133"/>
      <c r="B6" s="1128"/>
      <c r="C6" s="1128"/>
      <c r="D6" s="1128"/>
      <c r="E6" s="1128"/>
      <c r="F6" s="1128"/>
      <c r="G6" s="1128"/>
      <c r="H6" s="1134"/>
    </row>
    <row r="7" spans="1:8" ht="15.75">
      <c r="A7" s="1135" t="s">
        <v>44</v>
      </c>
      <c r="B7" s="1136"/>
      <c r="C7" s="1136"/>
      <c r="D7" s="1136"/>
      <c r="E7" s="1136"/>
      <c r="F7" s="1136"/>
      <c r="G7" s="1135"/>
      <c r="H7" s="1137"/>
    </row>
    <row r="8" spans="1:8" ht="15.75">
      <c r="A8" s="1138"/>
      <c r="B8" s="1129"/>
      <c r="C8" s="1129"/>
      <c r="D8" s="1129"/>
      <c r="E8" s="1136" t="s">
        <v>1034</v>
      </c>
      <c r="F8" s="1129"/>
      <c r="G8" s="1135"/>
      <c r="H8" s="1137"/>
    </row>
    <row r="9" spans="1:8" ht="13.5" thickBot="1">
      <c r="A9" s="1139"/>
      <c r="E9" s="1140"/>
      <c r="G9" s="1141"/>
      <c r="H9" s="1142"/>
    </row>
    <row r="10" spans="1:8" ht="12.75">
      <c r="A10" s="1143" t="s">
        <v>17</v>
      </c>
      <c r="B10" s="1144"/>
      <c r="C10" s="1145" t="s">
        <v>1035</v>
      </c>
      <c r="D10" s="1146"/>
      <c r="E10" s="1147" t="s">
        <v>919</v>
      </c>
      <c r="F10" s="1147" t="s">
        <v>18</v>
      </c>
      <c r="G10" s="1148"/>
      <c r="H10" s="1149"/>
    </row>
    <row r="11" spans="1:8" ht="13.5" thickBot="1">
      <c r="A11" s="1150"/>
      <c r="B11" s="1151"/>
      <c r="C11" s="1152" t="s">
        <v>387</v>
      </c>
      <c r="D11" s="1153" t="s">
        <v>388</v>
      </c>
      <c r="E11" s="1153" t="s">
        <v>1003</v>
      </c>
      <c r="F11" s="1152" t="s">
        <v>19</v>
      </c>
      <c r="G11" s="1154" t="s">
        <v>20</v>
      </c>
      <c r="H11" s="1155"/>
    </row>
    <row r="12" spans="1:8" ht="12.75">
      <c r="A12" s="1156"/>
      <c r="B12" s="1157"/>
      <c r="C12" s="1158"/>
      <c r="D12" s="1159"/>
      <c r="E12" s="1160"/>
      <c r="F12" s="1161"/>
      <c r="G12" s="1162"/>
      <c r="H12" s="1163"/>
    </row>
    <row r="13" spans="1:8" ht="12.75">
      <c r="A13" s="1156"/>
      <c r="B13" s="1157"/>
      <c r="C13" s="1164">
        <v>0</v>
      </c>
      <c r="D13" s="1164">
        <v>1086</v>
      </c>
      <c r="E13" s="1165">
        <v>1086</v>
      </c>
      <c r="F13" s="1166"/>
      <c r="G13" s="1166" t="s">
        <v>23</v>
      </c>
      <c r="H13" s="1167"/>
    </row>
    <row r="14" spans="1:8" ht="12.75">
      <c r="A14" s="1156"/>
      <c r="B14" s="1157"/>
      <c r="C14" s="1164">
        <v>0</v>
      </c>
      <c r="D14" s="1164">
        <v>1000</v>
      </c>
      <c r="E14" s="1165">
        <v>1000</v>
      </c>
      <c r="F14" s="1166"/>
      <c r="G14" s="1166" t="s">
        <v>24</v>
      </c>
      <c r="H14" s="1167"/>
    </row>
    <row r="15" spans="1:8" ht="12.75">
      <c r="A15" s="1156"/>
      <c r="B15" s="1157"/>
      <c r="C15" s="1164">
        <v>0</v>
      </c>
      <c r="D15" s="1164">
        <v>873</v>
      </c>
      <c r="E15" s="1165">
        <v>873</v>
      </c>
      <c r="F15" s="1166"/>
      <c r="G15" s="1166" t="s">
        <v>30</v>
      </c>
      <c r="H15" s="1167"/>
    </row>
    <row r="16" spans="1:8" ht="12.75">
      <c r="A16" s="1156"/>
      <c r="B16" s="1157"/>
      <c r="C16" s="1164">
        <v>172500</v>
      </c>
      <c r="D16" s="1164">
        <v>143876</v>
      </c>
      <c r="E16" s="1165">
        <v>0</v>
      </c>
      <c r="F16" s="1166"/>
      <c r="G16" s="1168" t="s">
        <v>42</v>
      </c>
      <c r="H16" s="1169"/>
    </row>
    <row r="17" spans="1:8" ht="12.75">
      <c r="A17" s="1156"/>
      <c r="B17" s="1157"/>
      <c r="C17" s="1164">
        <v>50000</v>
      </c>
      <c r="D17" s="1164">
        <v>41830</v>
      </c>
      <c r="E17" s="1165">
        <v>45675</v>
      </c>
      <c r="F17" s="1166"/>
      <c r="G17" s="1166" t="s">
        <v>35</v>
      </c>
      <c r="H17" s="1170"/>
    </row>
    <row r="18" spans="1:8" ht="12.75">
      <c r="A18" s="1156"/>
      <c r="B18" s="1157"/>
      <c r="C18" s="1164">
        <v>10000</v>
      </c>
      <c r="D18" s="1164">
        <v>5380</v>
      </c>
      <c r="E18" s="1165">
        <v>4628.85</v>
      </c>
      <c r="F18" s="1166"/>
      <c r="G18" s="1166" t="s">
        <v>36</v>
      </c>
      <c r="H18" s="1170"/>
    </row>
    <row r="19" spans="1:8" ht="12.75">
      <c r="A19" s="1156"/>
      <c r="B19" s="1157"/>
      <c r="C19" s="1158"/>
      <c r="D19" s="1171"/>
      <c r="E19" s="1160"/>
      <c r="F19" s="1159"/>
      <c r="H19" s="1172"/>
    </row>
    <row r="20" spans="1:8" ht="12.75">
      <c r="A20" s="1156"/>
      <c r="B20" s="1157"/>
      <c r="C20" s="1158"/>
      <c r="D20" s="1171"/>
      <c r="E20" s="1160"/>
      <c r="F20" s="1159"/>
      <c r="G20" s="1157"/>
      <c r="H20" s="1172"/>
    </row>
    <row r="21" spans="1:8" ht="12.75">
      <c r="A21" s="1156"/>
      <c r="B21" s="1157"/>
      <c r="C21" s="1158"/>
      <c r="D21" s="1171"/>
      <c r="E21" s="1160"/>
      <c r="F21" s="1159"/>
      <c r="G21" s="1157"/>
      <c r="H21" s="1172"/>
    </row>
    <row r="22" spans="1:8" ht="12.75">
      <c r="A22" s="1156"/>
      <c r="B22" s="1157"/>
      <c r="C22" s="1158"/>
      <c r="D22" s="1171"/>
      <c r="E22" s="1160"/>
      <c r="F22" s="1159"/>
      <c r="G22" s="1157"/>
      <c r="H22" s="1172"/>
    </row>
    <row r="23" spans="1:8" ht="12.75">
      <c r="A23" s="1156"/>
      <c r="B23" s="1157"/>
      <c r="C23" s="1158"/>
      <c r="D23" s="1171"/>
      <c r="E23" s="1160"/>
      <c r="F23" s="1159"/>
      <c r="G23" s="1157"/>
      <c r="H23" s="1172"/>
    </row>
    <row r="24" spans="1:8" ht="12.75">
      <c r="A24" s="1156"/>
      <c r="B24" s="1157"/>
      <c r="C24" s="1158"/>
      <c r="D24" s="1171"/>
      <c r="E24" s="1160"/>
      <c r="F24" s="1159"/>
      <c r="G24" s="1157"/>
      <c r="H24" s="1172"/>
    </row>
    <row r="25" spans="1:8" ht="12.75">
      <c r="A25" s="1173" t="s">
        <v>890</v>
      </c>
      <c r="B25" s="1174"/>
      <c r="C25" s="1175">
        <f>SUM(C16:C24)</f>
        <v>232500</v>
      </c>
      <c r="D25" s="1175">
        <f>SUM(D13:D24)</f>
        <v>194045</v>
      </c>
      <c r="E25" s="1176">
        <f>SUM(E13:E24)</f>
        <v>53262.85</v>
      </c>
      <c r="F25" s="1159"/>
      <c r="G25" s="1157"/>
      <c r="H25" s="1172"/>
    </row>
    <row r="26" spans="1:8" ht="12.75">
      <c r="A26" s="1156"/>
      <c r="B26" s="1157"/>
      <c r="C26" s="1177"/>
      <c r="D26" s="1159"/>
      <c r="E26" s="1159"/>
      <c r="F26" s="1159"/>
      <c r="G26" s="1157"/>
      <c r="H26" s="1172"/>
    </row>
    <row r="27" spans="1:8" ht="13.5" thickBot="1">
      <c r="A27" s="1150"/>
      <c r="B27" s="1151"/>
      <c r="C27" s="1178"/>
      <c r="D27" s="1179"/>
      <c r="E27" s="1179"/>
      <c r="F27" s="1179"/>
      <c r="G27" s="1151"/>
      <c r="H27" s="1180"/>
    </row>
    <row r="28" spans="1:8" ht="12.75">
      <c r="A28" s="1157"/>
      <c r="B28" s="1157"/>
      <c r="C28" s="1157"/>
      <c r="D28" s="1157"/>
      <c r="E28" s="1157"/>
      <c r="F28" s="1157"/>
      <c r="G28" s="1157"/>
      <c r="H28" s="1157"/>
    </row>
    <row r="29" spans="1:8" ht="12.75">
      <c r="A29" s="1157"/>
      <c r="B29" s="1157"/>
      <c r="C29" s="1157"/>
      <c r="D29" s="1157"/>
      <c r="E29" s="1157"/>
      <c r="F29" s="1157"/>
      <c r="G29" s="1157"/>
      <c r="H29" s="1157"/>
    </row>
    <row r="30" spans="1:8" ht="12.75">
      <c r="A30" s="1157"/>
      <c r="B30" s="1157"/>
      <c r="C30" s="1157"/>
      <c r="D30" s="1157"/>
      <c r="E30" s="1157"/>
      <c r="F30" s="1157"/>
      <c r="G30" s="1157"/>
      <c r="H30" s="1157"/>
    </row>
    <row r="31" spans="1:8" ht="12.75">
      <c r="A31" s="1157"/>
      <c r="B31" s="1157"/>
      <c r="C31" s="1157"/>
      <c r="D31" s="1157"/>
      <c r="E31" s="1157"/>
      <c r="F31" s="1157"/>
      <c r="G31" s="1157"/>
      <c r="H31" s="1157"/>
    </row>
    <row r="32" spans="1:8" ht="12.75">
      <c r="A32" s="1157"/>
      <c r="B32" s="1157"/>
      <c r="C32" s="1157"/>
      <c r="D32" s="1157"/>
      <c r="E32" s="1157"/>
      <c r="F32" s="1157"/>
      <c r="G32" s="1157"/>
      <c r="H32" s="1157"/>
    </row>
    <row r="33" spans="1:8" ht="12.75">
      <c r="A33" s="1157"/>
      <c r="B33" s="1157"/>
      <c r="C33" s="1157"/>
      <c r="D33" s="1157"/>
      <c r="E33" s="1157"/>
      <c r="F33" s="1157"/>
      <c r="G33" s="1157"/>
      <c r="H33" s="1157"/>
    </row>
    <row r="34" spans="1:8" ht="12.75">
      <c r="A34" s="1157"/>
      <c r="B34" s="1157"/>
      <c r="C34" s="1157"/>
      <c r="D34" s="1157"/>
      <c r="E34" s="1157"/>
      <c r="F34" s="1157"/>
      <c r="G34" s="1157"/>
      <c r="H34" s="1157"/>
    </row>
    <row r="35" spans="1:8" ht="12.75">
      <c r="A35" s="1157"/>
      <c r="B35" s="1157"/>
      <c r="C35" s="1157"/>
      <c r="D35" s="1157"/>
      <c r="E35" s="1157"/>
      <c r="F35" s="1157"/>
      <c r="G35" s="1157"/>
      <c r="H35" s="1157"/>
    </row>
    <row r="36" spans="1:8" ht="12.75">
      <c r="A36" s="1157"/>
      <c r="B36" s="1157"/>
      <c r="C36" s="1157"/>
      <c r="D36" s="1157"/>
      <c r="E36" s="1157"/>
      <c r="F36" s="1157"/>
      <c r="G36" s="1157"/>
      <c r="H36" s="1157"/>
    </row>
    <row r="37" spans="1:8" ht="12.75">
      <c r="A37" s="1157"/>
      <c r="B37" s="1157"/>
      <c r="C37" s="1157"/>
      <c r="D37" s="1157"/>
      <c r="E37" s="1157"/>
      <c r="F37" s="1157"/>
      <c r="G37" s="1157"/>
      <c r="H37" s="1157"/>
    </row>
    <row r="38" spans="1:8" ht="12.75">
      <c r="A38" s="1157"/>
      <c r="B38" s="1157"/>
      <c r="C38" s="1157"/>
      <c r="D38" s="1157"/>
      <c r="E38" s="1157"/>
      <c r="F38" s="1157"/>
      <c r="G38" s="1157"/>
      <c r="H38" s="1157"/>
    </row>
    <row r="39" spans="1:8" ht="12.75">
      <c r="A39" s="1157"/>
      <c r="B39" s="1157"/>
      <c r="C39" s="1157"/>
      <c r="D39" s="1157"/>
      <c r="E39" s="1157"/>
      <c r="F39" s="1157"/>
      <c r="G39" s="1157"/>
      <c r="H39" s="1157"/>
    </row>
    <row r="40" spans="1:8" ht="12.75">
      <c r="A40" s="1157"/>
      <c r="B40" s="1157"/>
      <c r="C40" s="1157"/>
      <c r="D40" s="1157"/>
      <c r="E40" s="1157"/>
      <c r="F40" s="1157"/>
      <c r="G40" s="1157"/>
      <c r="H40" s="1157"/>
    </row>
    <row r="41" spans="1:8" ht="12.75">
      <c r="A41" s="1157" t="s">
        <v>907</v>
      </c>
      <c r="B41" s="1157" t="s">
        <v>8</v>
      </c>
      <c r="C41" s="1131" t="s">
        <v>9</v>
      </c>
      <c r="F41" s="1181"/>
      <c r="H41" s="1182" t="s">
        <v>1060</v>
      </c>
    </row>
    <row r="42" spans="1:7" ht="12.75">
      <c r="A42" s="1157" t="s">
        <v>10</v>
      </c>
      <c r="B42" s="1183">
        <v>257085288</v>
      </c>
      <c r="C42" s="1131" t="s">
        <v>11</v>
      </c>
      <c r="G42" s="1157"/>
    </row>
    <row r="43" ht="12.75">
      <c r="A43" s="1157"/>
    </row>
    <row r="44" spans="1:53" ht="12.75">
      <c r="A44" s="1157"/>
      <c r="B44" s="1157"/>
      <c r="C44" s="1157"/>
      <c r="D44" s="1157"/>
      <c r="E44" s="1157"/>
      <c r="F44" s="1157"/>
      <c r="G44" s="1157"/>
      <c r="H44" s="1184"/>
      <c r="I44" s="1157"/>
      <c r="J44" s="1157"/>
      <c r="K44" s="1157"/>
      <c r="L44" s="1157"/>
      <c r="M44" s="1157"/>
      <c r="N44" s="1157"/>
      <c r="O44" s="1157"/>
      <c r="P44" s="1157"/>
      <c r="Q44" s="1157"/>
      <c r="R44" s="1157"/>
      <c r="S44" s="1157"/>
      <c r="T44" s="1157"/>
      <c r="U44" s="1157"/>
      <c r="V44" s="1157"/>
      <c r="W44" s="1157"/>
      <c r="X44" s="1157"/>
      <c r="Y44" s="1157"/>
      <c r="Z44" s="1157"/>
      <c r="AA44" s="1157"/>
      <c r="AB44" s="1157"/>
      <c r="AC44" s="1157"/>
      <c r="AD44" s="1157"/>
      <c r="AE44" s="1157"/>
      <c r="AF44" s="1157"/>
      <c r="AG44" s="1157"/>
      <c r="AH44" s="1157"/>
      <c r="AI44" s="1157"/>
      <c r="AJ44" s="1157"/>
      <c r="AK44" s="1157"/>
      <c r="AL44" s="1157"/>
      <c r="AM44" s="1157"/>
      <c r="AN44" s="1157"/>
      <c r="AO44" s="1157"/>
      <c r="AP44" s="1157"/>
      <c r="AQ44" s="1157"/>
      <c r="AR44" s="1157"/>
      <c r="AS44" s="1157"/>
      <c r="AT44" s="1157"/>
      <c r="AU44" s="1157"/>
      <c r="AV44" s="1157"/>
      <c r="AW44" s="1157"/>
      <c r="AX44" s="1157"/>
      <c r="AY44" s="1157"/>
      <c r="AZ44" s="1157"/>
      <c r="BA44" s="1157"/>
    </row>
    <row r="45" spans="1:53" ht="12.75">
      <c r="A45" s="1157"/>
      <c r="B45" s="1157"/>
      <c r="C45" s="1157"/>
      <c r="D45" s="1157"/>
      <c r="E45" s="1157"/>
      <c r="F45" s="1157"/>
      <c r="G45" s="1157"/>
      <c r="H45" s="1185"/>
      <c r="I45" s="1157"/>
      <c r="J45" s="1157"/>
      <c r="K45" s="1157"/>
      <c r="L45" s="1157"/>
      <c r="M45" s="1157"/>
      <c r="N45" s="1157"/>
      <c r="O45" s="1157"/>
      <c r="P45" s="1157"/>
      <c r="Q45" s="1157"/>
      <c r="R45" s="1157"/>
      <c r="S45" s="1157"/>
      <c r="T45" s="1157"/>
      <c r="U45" s="1157"/>
      <c r="V45" s="1157"/>
      <c r="W45" s="1157"/>
      <c r="X45" s="1157"/>
      <c r="Y45" s="1157"/>
      <c r="Z45" s="1157"/>
      <c r="AA45" s="1157"/>
      <c r="AB45" s="1157"/>
      <c r="AC45" s="1157"/>
      <c r="AD45" s="1157"/>
      <c r="AE45" s="1157"/>
      <c r="AF45" s="1157"/>
      <c r="AG45" s="1157"/>
      <c r="AH45" s="1157"/>
      <c r="AI45" s="1157"/>
      <c r="AJ45" s="1157"/>
      <c r="AK45" s="1157"/>
      <c r="AL45" s="1157"/>
      <c r="AM45" s="1157"/>
      <c r="AN45" s="1157"/>
      <c r="AO45" s="1157"/>
      <c r="AP45" s="1157"/>
      <c r="AQ45" s="1157"/>
      <c r="AR45" s="1157"/>
      <c r="AS45" s="1157"/>
      <c r="AT45" s="1157"/>
      <c r="AU45" s="1157"/>
      <c r="AV45" s="1157"/>
      <c r="AW45" s="1157"/>
      <c r="AX45" s="1157"/>
      <c r="AY45" s="1157"/>
      <c r="AZ45" s="1157"/>
      <c r="BA45" s="1157"/>
    </row>
    <row r="46" spans="1:53" ht="12.75">
      <c r="A46" s="1186"/>
      <c r="B46" s="1186"/>
      <c r="C46" s="1186"/>
      <c r="D46" s="1186"/>
      <c r="E46" s="1186"/>
      <c r="F46" s="1186"/>
      <c r="G46" s="1186"/>
      <c r="H46" s="1187"/>
      <c r="I46" s="1188"/>
      <c r="J46" s="1188"/>
      <c r="K46" s="1188"/>
      <c r="L46" s="1188"/>
      <c r="M46" s="1188"/>
      <c r="N46" s="1188"/>
      <c r="O46" s="1188"/>
      <c r="P46" s="1188"/>
      <c r="Q46" s="1188"/>
      <c r="R46" s="1188"/>
      <c r="S46" s="1188"/>
      <c r="T46" s="1188"/>
      <c r="U46" s="1188"/>
      <c r="V46" s="1188"/>
      <c r="W46" s="1188"/>
      <c r="X46" s="1188"/>
      <c r="Y46" s="1188"/>
      <c r="Z46" s="1188"/>
      <c r="AA46" s="1188"/>
      <c r="AB46" s="1188"/>
      <c r="AC46" s="1188"/>
      <c r="AD46" s="1188"/>
      <c r="AE46" s="1188"/>
      <c r="AF46" s="1188"/>
      <c r="AG46" s="1188"/>
      <c r="AH46" s="1188"/>
      <c r="AI46" s="1157"/>
      <c r="AJ46" s="1157"/>
      <c r="AK46" s="1157"/>
      <c r="AL46" s="1157"/>
      <c r="AM46" s="1157"/>
      <c r="AN46" s="1157"/>
      <c r="AO46" s="1157"/>
      <c r="AP46" s="1157"/>
      <c r="AQ46" s="1157"/>
      <c r="AR46" s="1157"/>
      <c r="AS46" s="1157"/>
      <c r="AT46" s="1157"/>
      <c r="AU46" s="1157"/>
      <c r="AV46" s="1157"/>
      <c r="AW46" s="1157"/>
      <c r="AX46" s="1157"/>
      <c r="AY46" s="1157"/>
      <c r="AZ46" s="1157"/>
      <c r="BA46" s="1157"/>
    </row>
    <row r="47" spans="1:53" ht="12.75">
      <c r="A47" s="1186"/>
      <c r="B47" s="1186"/>
      <c r="C47" s="1186"/>
      <c r="D47" s="1186"/>
      <c r="E47" s="1186"/>
      <c r="F47" s="1186"/>
      <c r="G47" s="1186"/>
      <c r="H47" s="1157"/>
      <c r="I47" s="1157"/>
      <c r="J47" s="1157"/>
      <c r="K47" s="1157"/>
      <c r="L47" s="1157"/>
      <c r="M47" s="1157"/>
      <c r="N47" s="1157"/>
      <c r="O47" s="1157"/>
      <c r="P47" s="1157"/>
      <c r="Q47" s="1157"/>
      <c r="R47" s="1157"/>
      <c r="S47" s="1157"/>
      <c r="T47" s="1157"/>
      <c r="U47" s="1157"/>
      <c r="V47" s="1157"/>
      <c r="W47" s="1157"/>
      <c r="X47" s="1157"/>
      <c r="Y47" s="1157"/>
      <c r="Z47" s="1157"/>
      <c r="AA47" s="1157"/>
      <c r="AB47" s="1157"/>
      <c r="AC47" s="1157"/>
      <c r="AD47" s="1157"/>
      <c r="AE47" s="1157"/>
      <c r="AF47" s="1157"/>
      <c r="AG47" s="1157"/>
      <c r="AH47" s="1157"/>
      <c r="AI47" s="1157"/>
      <c r="AJ47" s="1157"/>
      <c r="AK47" s="1157"/>
      <c r="AL47" s="1157"/>
      <c r="AM47" s="1157"/>
      <c r="AN47" s="1157"/>
      <c r="AO47" s="1157"/>
      <c r="AP47" s="1157"/>
      <c r="AQ47" s="1157"/>
      <c r="AR47" s="1157"/>
      <c r="AS47" s="1157"/>
      <c r="AT47" s="1157"/>
      <c r="AU47" s="1157"/>
      <c r="AV47" s="1157"/>
      <c r="AW47" s="1157"/>
      <c r="AX47" s="1157"/>
      <c r="AY47" s="1157"/>
      <c r="AZ47" s="1157"/>
      <c r="BA47" s="1157"/>
    </row>
    <row r="48" spans="1:53" ht="12.75">
      <c r="A48" s="1186"/>
      <c r="B48" s="1189"/>
      <c r="C48" s="1189"/>
      <c r="D48" s="1189"/>
      <c r="E48" s="1190"/>
      <c r="F48" s="1190"/>
      <c r="G48" s="1188"/>
      <c r="H48" s="1188"/>
      <c r="I48" s="1157"/>
      <c r="J48" s="1157"/>
      <c r="K48" s="1157"/>
      <c r="L48" s="1157"/>
      <c r="M48" s="1157"/>
      <c r="N48" s="1157"/>
      <c r="O48" s="1157"/>
      <c r="P48" s="1157"/>
      <c r="Q48" s="1157"/>
      <c r="R48" s="1157"/>
      <c r="S48" s="1157"/>
      <c r="T48" s="1157"/>
      <c r="U48" s="1157"/>
      <c r="V48" s="1157"/>
      <c r="W48" s="1157"/>
      <c r="X48" s="1157"/>
      <c r="Y48" s="1157"/>
      <c r="Z48" s="1157"/>
      <c r="AA48" s="1157"/>
      <c r="AB48" s="1157"/>
      <c r="AC48" s="1157"/>
      <c r="AD48" s="1157"/>
      <c r="AE48" s="1157"/>
      <c r="AF48" s="1157"/>
      <c r="AG48" s="1157"/>
      <c r="AH48" s="1157"/>
      <c r="AI48" s="1157"/>
      <c r="AJ48" s="1157"/>
      <c r="AK48" s="1157"/>
      <c r="AL48" s="1157"/>
      <c r="AM48" s="1157"/>
      <c r="AN48" s="1157"/>
      <c r="AO48" s="1157"/>
      <c r="AP48" s="1157"/>
      <c r="AQ48" s="1157"/>
      <c r="AR48" s="1157"/>
      <c r="AS48" s="1157"/>
      <c r="AT48" s="1157"/>
      <c r="AU48" s="1157"/>
      <c r="AV48" s="1157"/>
      <c r="AW48" s="1157"/>
      <c r="AX48" s="1157"/>
      <c r="AY48" s="1157"/>
      <c r="AZ48" s="1157"/>
      <c r="BA48" s="1157"/>
    </row>
    <row r="49" spans="1:53" ht="12.75">
      <c r="A49" s="1157"/>
      <c r="B49" s="1157"/>
      <c r="C49" s="1190"/>
      <c r="D49" s="1190"/>
      <c r="E49" s="1190"/>
      <c r="F49" s="1190"/>
      <c r="G49" s="1189"/>
      <c r="H49" s="1189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7"/>
      <c r="AK49" s="1157"/>
      <c r="AL49" s="1157"/>
      <c r="AM49" s="1157"/>
      <c r="AN49" s="1157"/>
      <c r="AO49" s="1157"/>
      <c r="AP49" s="1157"/>
      <c r="AQ49" s="1157"/>
      <c r="AR49" s="1157"/>
      <c r="AS49" s="1157"/>
      <c r="AT49" s="1157"/>
      <c r="AU49" s="1157"/>
      <c r="AV49" s="1157"/>
      <c r="AW49" s="1157"/>
      <c r="AX49" s="1157"/>
      <c r="AY49" s="1157"/>
      <c r="AZ49" s="1157"/>
      <c r="BA49" s="1157"/>
    </row>
    <row r="50" spans="1:53" ht="12.75">
      <c r="A50" s="1157"/>
      <c r="B50" s="1157"/>
      <c r="C50" s="1190"/>
      <c r="D50" s="1190"/>
      <c r="E50" s="1190"/>
      <c r="F50" s="1190"/>
      <c r="G50" s="1190"/>
      <c r="H50" s="1190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7"/>
      <c r="AK50" s="1157"/>
      <c r="AL50" s="1157"/>
      <c r="AM50" s="1157"/>
      <c r="AN50" s="1157"/>
      <c r="AO50" s="1157"/>
      <c r="AP50" s="1157"/>
      <c r="AQ50" s="1157"/>
      <c r="AR50" s="1157"/>
      <c r="AS50" s="1157"/>
      <c r="AT50" s="1157"/>
      <c r="AU50" s="1157"/>
      <c r="AV50" s="1157"/>
      <c r="AW50" s="1157"/>
      <c r="AX50" s="1157"/>
      <c r="AY50" s="1157"/>
      <c r="AZ50" s="1157"/>
      <c r="BA50" s="1157"/>
    </row>
    <row r="51" spans="1:53" ht="12.75">
      <c r="A51" s="1157"/>
      <c r="B51" s="1157"/>
      <c r="C51" s="1190"/>
      <c r="D51" s="1190"/>
      <c r="E51" s="1190"/>
      <c r="F51" s="1190"/>
      <c r="G51" s="1190"/>
      <c r="H51" s="1190"/>
      <c r="I51" s="1157"/>
      <c r="J51" s="1157"/>
      <c r="K51" s="1157"/>
      <c r="L51" s="1157"/>
      <c r="M51" s="1157"/>
      <c r="N51" s="1157"/>
      <c r="O51" s="1157"/>
      <c r="P51" s="1157"/>
      <c r="Q51" s="1157"/>
      <c r="R51" s="1157"/>
      <c r="S51" s="1157"/>
      <c r="T51" s="1157"/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7"/>
      <c r="AI51" s="1157"/>
      <c r="AJ51" s="1157"/>
      <c r="AK51" s="1157"/>
      <c r="AL51" s="1157"/>
      <c r="AM51" s="1157"/>
      <c r="AN51" s="1157"/>
      <c r="AO51" s="1157"/>
      <c r="AP51" s="1157"/>
      <c r="AQ51" s="1157"/>
      <c r="AR51" s="1157"/>
      <c r="AS51" s="1157"/>
      <c r="AT51" s="1157"/>
      <c r="AU51" s="1157"/>
      <c r="AV51" s="1157"/>
      <c r="AW51" s="1157"/>
      <c r="AX51" s="1157"/>
      <c r="AY51" s="1157"/>
      <c r="AZ51" s="1157"/>
      <c r="BA51" s="1157"/>
    </row>
    <row r="52" spans="1:53" ht="12.75">
      <c r="A52" s="1157"/>
      <c r="B52" s="1157"/>
      <c r="C52" s="1157"/>
      <c r="D52" s="1157"/>
      <c r="E52" s="1157"/>
      <c r="F52" s="1157"/>
      <c r="G52" s="1157"/>
      <c r="H52" s="1157"/>
      <c r="I52" s="1157"/>
      <c r="J52" s="1157"/>
      <c r="K52" s="1157"/>
      <c r="L52" s="1157"/>
      <c r="M52" s="1157"/>
      <c r="N52" s="1157"/>
      <c r="O52" s="1157"/>
      <c r="P52" s="1157"/>
      <c r="Q52" s="1157"/>
      <c r="R52" s="1157"/>
      <c r="S52" s="1157"/>
      <c r="T52" s="1157"/>
      <c r="U52" s="1157"/>
      <c r="V52" s="1157"/>
      <c r="W52" s="1157"/>
      <c r="X52" s="1157"/>
      <c r="Y52" s="1157"/>
      <c r="Z52" s="1157"/>
      <c r="AA52" s="1157"/>
      <c r="AB52" s="1157"/>
      <c r="AC52" s="1157"/>
      <c r="AD52" s="1157"/>
      <c r="AE52" s="1157"/>
      <c r="AF52" s="1157"/>
      <c r="AG52" s="1157"/>
      <c r="AH52" s="1157"/>
      <c r="AI52" s="1157"/>
      <c r="AJ52" s="1157"/>
      <c r="AK52" s="1157"/>
      <c r="AL52" s="1157"/>
      <c r="AM52" s="1157"/>
      <c r="AN52" s="1157"/>
      <c r="AO52" s="1157"/>
      <c r="AP52" s="1157"/>
      <c r="AQ52" s="1157"/>
      <c r="AR52" s="1157"/>
      <c r="AS52" s="1157"/>
      <c r="AT52" s="1157"/>
      <c r="AU52" s="1157"/>
      <c r="AV52" s="1157"/>
      <c r="AW52" s="1157"/>
      <c r="AX52" s="1157"/>
      <c r="AY52" s="1157"/>
      <c r="AZ52" s="1157"/>
      <c r="BA52" s="1157"/>
    </row>
    <row r="53" spans="1:53" ht="12.75">
      <c r="A53" s="1157"/>
      <c r="B53" s="1157"/>
      <c r="C53" s="1157"/>
      <c r="D53" s="1157"/>
      <c r="E53" s="1157"/>
      <c r="F53" s="1157"/>
      <c r="G53" s="1157"/>
      <c r="H53" s="1157"/>
      <c r="I53" s="1157"/>
      <c r="J53" s="1157"/>
      <c r="K53" s="1157"/>
      <c r="L53" s="1157"/>
      <c r="M53" s="1157"/>
      <c r="N53" s="1157"/>
      <c r="O53" s="1157"/>
      <c r="P53" s="1157"/>
      <c r="Q53" s="1157"/>
      <c r="R53" s="1157"/>
      <c r="S53" s="1157"/>
      <c r="T53" s="1157"/>
      <c r="U53" s="1157"/>
      <c r="V53" s="1157"/>
      <c r="W53" s="1157"/>
      <c r="X53" s="1157"/>
      <c r="Y53" s="1157"/>
      <c r="Z53" s="1157"/>
      <c r="AA53" s="1157"/>
      <c r="AB53" s="1157"/>
      <c r="AC53" s="1157"/>
      <c r="AD53" s="1157"/>
      <c r="AE53" s="1157"/>
      <c r="AF53" s="1157"/>
      <c r="AG53" s="1157"/>
      <c r="AH53" s="1157"/>
      <c r="AI53" s="1157"/>
      <c r="AJ53" s="1157"/>
      <c r="AK53" s="1157"/>
      <c r="AL53" s="1157"/>
      <c r="AM53" s="1157"/>
      <c r="AN53" s="1157"/>
      <c r="AO53" s="1157"/>
      <c r="AP53" s="1157"/>
      <c r="AQ53" s="1157"/>
      <c r="AR53" s="1157"/>
      <c r="AS53" s="1157"/>
      <c r="AT53" s="1157"/>
      <c r="AU53" s="1157"/>
      <c r="AV53" s="1157"/>
      <c r="AW53" s="1157"/>
      <c r="AX53" s="1157"/>
      <c r="AY53" s="1157"/>
      <c r="AZ53" s="1157"/>
      <c r="BA53" s="1157"/>
    </row>
    <row r="54" spans="1:53" ht="12.75">
      <c r="A54" s="1157"/>
      <c r="B54" s="1157"/>
      <c r="C54" s="1157"/>
      <c r="D54" s="1157"/>
      <c r="E54" s="1157"/>
      <c r="F54" s="1157"/>
      <c r="G54" s="1157"/>
      <c r="H54" s="1157"/>
      <c r="I54" s="1157"/>
      <c r="J54" s="1157"/>
      <c r="K54" s="1157"/>
      <c r="L54" s="1157"/>
      <c r="M54" s="1157"/>
      <c r="N54" s="1157"/>
      <c r="O54" s="1157"/>
      <c r="P54" s="1157"/>
      <c r="Q54" s="1157"/>
      <c r="R54" s="1157"/>
      <c r="S54" s="1157"/>
      <c r="T54" s="1157"/>
      <c r="U54" s="1157"/>
      <c r="V54" s="1157"/>
      <c r="W54" s="1157"/>
      <c r="X54" s="1157"/>
      <c r="Y54" s="1157"/>
      <c r="Z54" s="1157"/>
      <c r="AA54" s="1157"/>
      <c r="AB54" s="1157"/>
      <c r="AC54" s="1157"/>
      <c r="AD54" s="1157"/>
      <c r="AE54" s="1157"/>
      <c r="AF54" s="1157"/>
      <c r="AG54" s="1157"/>
      <c r="AH54" s="1157"/>
      <c r="AI54" s="1157"/>
      <c r="AJ54" s="1157"/>
      <c r="AK54" s="1157"/>
      <c r="AL54" s="1157"/>
      <c r="AM54" s="1157"/>
      <c r="AN54" s="1157"/>
      <c r="AO54" s="1157"/>
      <c r="AP54" s="1157"/>
      <c r="AQ54" s="1157"/>
      <c r="AR54" s="1157"/>
      <c r="AS54" s="1157"/>
      <c r="AT54" s="1157"/>
      <c r="AU54" s="1157"/>
      <c r="AV54" s="1157"/>
      <c r="AW54" s="1157"/>
      <c r="AX54" s="1157"/>
      <c r="AY54" s="1157"/>
      <c r="AZ54" s="1157"/>
      <c r="BA54" s="1157"/>
    </row>
    <row r="55" spans="1:53" ht="12.75">
      <c r="A55" s="1157"/>
      <c r="B55" s="1157"/>
      <c r="C55" s="1157"/>
      <c r="D55" s="1157"/>
      <c r="E55" s="1157"/>
      <c r="F55" s="1157"/>
      <c r="G55" s="1157"/>
      <c r="H55" s="1157"/>
      <c r="I55" s="1157"/>
      <c r="J55" s="1157"/>
      <c r="K55" s="1157"/>
      <c r="L55" s="1157"/>
      <c r="M55" s="1157"/>
      <c r="N55" s="1157"/>
      <c r="O55" s="1157"/>
      <c r="P55" s="1157"/>
      <c r="Q55" s="1157"/>
      <c r="R55" s="1157"/>
      <c r="S55" s="1157"/>
      <c r="T55" s="1157"/>
      <c r="U55" s="1157"/>
      <c r="V55" s="1157"/>
      <c r="W55" s="1157"/>
      <c r="X55" s="1157"/>
      <c r="Y55" s="1157"/>
      <c r="Z55" s="1157"/>
      <c r="AA55" s="1157"/>
      <c r="AB55" s="1157"/>
      <c r="AC55" s="1157"/>
      <c r="AD55" s="1157"/>
      <c r="AE55" s="1157"/>
      <c r="AF55" s="1157"/>
      <c r="AG55" s="1157"/>
      <c r="AH55" s="1157"/>
      <c r="AI55" s="1157"/>
      <c r="AJ55" s="1157"/>
      <c r="AK55" s="1157"/>
      <c r="AL55" s="1157"/>
      <c r="AM55" s="1157"/>
      <c r="AN55" s="1157"/>
      <c r="AO55" s="1157"/>
      <c r="AP55" s="1157"/>
      <c r="AQ55" s="1157"/>
      <c r="AR55" s="1157"/>
      <c r="AS55" s="1157"/>
      <c r="AT55" s="1157"/>
      <c r="AU55" s="1157"/>
      <c r="AV55" s="1157"/>
      <c r="AW55" s="1157"/>
      <c r="AX55" s="1157"/>
      <c r="AY55" s="1157"/>
      <c r="AZ55" s="1157"/>
      <c r="BA55" s="1157"/>
    </row>
    <row r="56" spans="1:53" ht="12.75">
      <c r="A56" s="1157"/>
      <c r="B56" s="1157"/>
      <c r="C56" s="1157"/>
      <c r="D56" s="1157"/>
      <c r="E56" s="1157"/>
      <c r="F56" s="1157"/>
      <c r="G56" s="1157"/>
      <c r="H56" s="1157"/>
      <c r="I56" s="1157"/>
      <c r="J56" s="1157"/>
      <c r="K56" s="1157"/>
      <c r="L56" s="1157"/>
      <c r="M56" s="1157"/>
      <c r="N56" s="1157"/>
      <c r="O56" s="1157"/>
      <c r="P56" s="1157"/>
      <c r="Q56" s="1157"/>
      <c r="R56" s="1157"/>
      <c r="S56" s="1157"/>
      <c r="T56" s="1157"/>
      <c r="U56" s="1157"/>
      <c r="V56" s="1157"/>
      <c r="W56" s="1157"/>
      <c r="X56" s="1157"/>
      <c r="Y56" s="1157"/>
      <c r="Z56" s="1157"/>
      <c r="AA56" s="1157"/>
      <c r="AB56" s="1157"/>
      <c r="AC56" s="1157"/>
      <c r="AD56" s="1157"/>
      <c r="AE56" s="1157"/>
      <c r="AF56" s="1157"/>
      <c r="AG56" s="1157"/>
      <c r="AH56" s="1157"/>
      <c r="AI56" s="1157"/>
      <c r="AJ56" s="1157"/>
      <c r="AK56" s="1157"/>
      <c r="AL56" s="1157"/>
      <c r="AM56" s="1157"/>
      <c r="AN56" s="1157"/>
      <c r="AO56" s="1157"/>
      <c r="AP56" s="1157"/>
      <c r="AQ56" s="1157"/>
      <c r="AR56" s="1157"/>
      <c r="AS56" s="1157"/>
      <c r="AT56" s="1157"/>
      <c r="AU56" s="1157"/>
      <c r="AV56" s="1157"/>
      <c r="AW56" s="1157"/>
      <c r="AX56" s="1157"/>
      <c r="AY56" s="1157"/>
      <c r="AZ56" s="1157"/>
      <c r="BA56" s="1157"/>
    </row>
    <row r="57" spans="1:53" ht="12.75">
      <c r="A57" s="1157"/>
      <c r="B57" s="1157"/>
      <c r="C57" s="1157"/>
      <c r="D57" s="1157"/>
      <c r="E57" s="1157"/>
      <c r="F57" s="1157"/>
      <c r="G57" s="1157"/>
      <c r="H57" s="1157"/>
      <c r="I57" s="1157"/>
      <c r="J57" s="1157"/>
      <c r="K57" s="1157"/>
      <c r="L57" s="1157"/>
      <c r="M57" s="1157"/>
      <c r="N57" s="1157"/>
      <c r="O57" s="1157"/>
      <c r="P57" s="1157"/>
      <c r="Q57" s="1157"/>
      <c r="R57" s="1157"/>
      <c r="S57" s="1157"/>
      <c r="T57" s="1157"/>
      <c r="U57" s="1157"/>
      <c r="V57" s="1157"/>
      <c r="W57" s="1157"/>
      <c r="X57" s="1157"/>
      <c r="Y57" s="1157"/>
      <c r="Z57" s="1157"/>
      <c r="AA57" s="1157"/>
      <c r="AB57" s="1157"/>
      <c r="AC57" s="1157"/>
      <c r="AD57" s="1157"/>
      <c r="AE57" s="1157"/>
      <c r="AF57" s="1157"/>
      <c r="AG57" s="1157"/>
      <c r="AH57" s="1157"/>
      <c r="AI57" s="1157"/>
      <c r="AJ57" s="1157"/>
      <c r="AK57" s="1157"/>
      <c r="AL57" s="1157"/>
      <c r="AM57" s="1157"/>
      <c r="AN57" s="1157"/>
      <c r="AO57" s="1157"/>
      <c r="AP57" s="1157"/>
      <c r="AQ57" s="1157"/>
      <c r="AR57" s="1157"/>
      <c r="AS57" s="1157"/>
      <c r="AT57" s="1157"/>
      <c r="AU57" s="1157"/>
      <c r="AV57" s="1157"/>
      <c r="AW57" s="1157"/>
      <c r="AX57" s="1157"/>
      <c r="AY57" s="1157"/>
      <c r="AZ57" s="1157"/>
      <c r="BA57" s="1157"/>
    </row>
    <row r="58" spans="1:53" ht="12.75">
      <c r="A58" s="1157"/>
      <c r="B58" s="1157"/>
      <c r="C58" s="1157"/>
      <c r="D58" s="1157"/>
      <c r="E58" s="1157"/>
      <c r="F58" s="1157"/>
      <c r="G58" s="1157"/>
      <c r="H58" s="1157"/>
      <c r="I58" s="1157"/>
      <c r="J58" s="1157"/>
      <c r="K58" s="1157"/>
      <c r="L58" s="1157"/>
      <c r="M58" s="1157"/>
      <c r="N58" s="1157"/>
      <c r="O58" s="1157"/>
      <c r="P58" s="1157"/>
      <c r="Q58" s="1157"/>
      <c r="R58" s="1157"/>
      <c r="S58" s="1157"/>
      <c r="T58" s="1157"/>
      <c r="U58" s="1157"/>
      <c r="V58" s="1157"/>
      <c r="W58" s="1157"/>
      <c r="X58" s="1157"/>
      <c r="Y58" s="1157"/>
      <c r="Z58" s="1157"/>
      <c r="AA58" s="1157"/>
      <c r="AB58" s="1157"/>
      <c r="AC58" s="1157"/>
      <c r="AD58" s="1157"/>
      <c r="AE58" s="1157"/>
      <c r="AF58" s="1157"/>
      <c r="AG58" s="1157"/>
      <c r="AH58" s="1157"/>
      <c r="AI58" s="1157"/>
      <c r="AJ58" s="1157"/>
      <c r="AK58" s="1157"/>
      <c r="AL58" s="1157"/>
      <c r="AM58" s="1157"/>
      <c r="AN58" s="1157"/>
      <c r="AO58" s="1157"/>
      <c r="AP58" s="1157"/>
      <c r="AQ58" s="1157"/>
      <c r="AR58" s="1157"/>
      <c r="AS58" s="1157"/>
      <c r="AT58" s="1157"/>
      <c r="AU58" s="1157"/>
      <c r="AV58" s="1157"/>
      <c r="AW58" s="1157"/>
      <c r="AX58" s="1157"/>
      <c r="AY58" s="1157"/>
      <c r="AZ58" s="1157"/>
      <c r="BA58" s="1157"/>
    </row>
    <row r="59" spans="1:53" ht="12.75">
      <c r="A59" s="1157"/>
      <c r="B59" s="1157"/>
      <c r="C59" s="1157"/>
      <c r="D59" s="1157"/>
      <c r="E59" s="1157"/>
      <c r="F59" s="1157"/>
      <c r="G59" s="1157"/>
      <c r="H59" s="1157"/>
      <c r="I59" s="1157"/>
      <c r="J59" s="1157"/>
      <c r="K59" s="1157"/>
      <c r="L59" s="1157"/>
      <c r="M59" s="1157"/>
      <c r="N59" s="1157"/>
      <c r="O59" s="1157"/>
      <c r="P59" s="1157"/>
      <c r="Q59" s="1157"/>
      <c r="R59" s="1157"/>
      <c r="S59" s="1157"/>
      <c r="T59" s="1157"/>
      <c r="U59" s="1157"/>
      <c r="V59" s="1157"/>
      <c r="W59" s="1157"/>
      <c r="X59" s="1157"/>
      <c r="Y59" s="1157"/>
      <c r="Z59" s="1157"/>
      <c r="AA59" s="1157"/>
      <c r="AB59" s="1157"/>
      <c r="AC59" s="1157"/>
      <c r="AD59" s="1157"/>
      <c r="AE59" s="1157"/>
      <c r="AF59" s="1157"/>
      <c r="AG59" s="1157"/>
      <c r="AH59" s="1157"/>
      <c r="AI59" s="1157"/>
      <c r="AJ59" s="1157"/>
      <c r="AK59" s="1157"/>
      <c r="AL59" s="1157"/>
      <c r="AM59" s="1157"/>
      <c r="AN59" s="1157"/>
      <c r="AO59" s="1157"/>
      <c r="AP59" s="1157"/>
      <c r="AQ59" s="1157"/>
      <c r="AR59" s="1157"/>
      <c r="AS59" s="1157"/>
      <c r="AT59" s="1157"/>
      <c r="AU59" s="1157"/>
      <c r="AV59" s="1157"/>
      <c r="AW59" s="1157"/>
      <c r="AX59" s="1157"/>
      <c r="AY59" s="1157"/>
      <c r="AZ59" s="1157"/>
      <c r="BA59" s="1157"/>
    </row>
    <row r="60" spans="1:53" ht="12.75">
      <c r="A60" s="1157"/>
      <c r="B60" s="1157"/>
      <c r="C60" s="1157"/>
      <c r="D60" s="1157"/>
      <c r="E60" s="1157"/>
      <c r="F60" s="1157"/>
      <c r="G60" s="1157"/>
      <c r="H60" s="1157"/>
      <c r="I60" s="1157"/>
      <c r="J60" s="1157"/>
      <c r="K60" s="1157"/>
      <c r="L60" s="1157"/>
      <c r="M60" s="1157"/>
      <c r="N60" s="1157"/>
      <c r="O60" s="1157"/>
      <c r="P60" s="1157"/>
      <c r="Q60" s="1157"/>
      <c r="R60" s="1157"/>
      <c r="S60" s="1157"/>
      <c r="T60" s="1157"/>
      <c r="U60" s="1157"/>
      <c r="V60" s="1157"/>
      <c r="W60" s="1157"/>
      <c r="X60" s="1157"/>
      <c r="Y60" s="1157"/>
      <c r="Z60" s="1157"/>
      <c r="AA60" s="1157"/>
      <c r="AB60" s="1157"/>
      <c r="AC60" s="1157"/>
      <c r="AD60" s="1157"/>
      <c r="AE60" s="1157"/>
      <c r="AF60" s="1157"/>
      <c r="AG60" s="1157"/>
      <c r="AH60" s="1157"/>
      <c r="AI60" s="1157"/>
      <c r="AJ60" s="1157"/>
      <c r="AK60" s="1157"/>
      <c r="AL60" s="1157"/>
      <c r="AM60" s="1157"/>
      <c r="AN60" s="1157"/>
      <c r="AO60" s="1157"/>
      <c r="AP60" s="1157"/>
      <c r="AQ60" s="1157"/>
      <c r="AR60" s="1157"/>
      <c r="AS60" s="1157"/>
      <c r="AT60" s="1157"/>
      <c r="AU60" s="1157"/>
      <c r="AV60" s="1157"/>
      <c r="AW60" s="1157"/>
      <c r="AX60" s="1157"/>
      <c r="AY60" s="1157"/>
      <c r="AZ60" s="1157"/>
      <c r="BA60" s="1157"/>
    </row>
    <row r="61" spans="1:53" ht="12.75">
      <c r="A61" s="1157"/>
      <c r="B61" s="1157"/>
      <c r="C61" s="1157"/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  <c r="W61" s="1157"/>
      <c r="X61" s="1157"/>
      <c r="Y61" s="1157"/>
      <c r="Z61" s="1157"/>
      <c r="AA61" s="1157"/>
      <c r="AB61" s="1157"/>
      <c r="AC61" s="1157"/>
      <c r="AD61" s="1157"/>
      <c r="AE61" s="1157"/>
      <c r="AF61" s="1157"/>
      <c r="AG61" s="1157"/>
      <c r="AH61" s="1157"/>
      <c r="AI61" s="1157"/>
      <c r="AJ61" s="1157"/>
      <c r="AK61" s="1157"/>
      <c r="AL61" s="1157"/>
      <c r="AM61" s="1157"/>
      <c r="AN61" s="1157"/>
      <c r="AO61" s="1157"/>
      <c r="AP61" s="1157"/>
      <c r="AQ61" s="1157"/>
      <c r="AR61" s="1157"/>
      <c r="AS61" s="1157"/>
      <c r="AT61" s="1157"/>
      <c r="AU61" s="1157"/>
      <c r="AV61" s="1157"/>
      <c r="AW61" s="1157"/>
      <c r="AX61" s="1157"/>
      <c r="AY61" s="1157"/>
      <c r="AZ61" s="1157"/>
      <c r="BA61" s="1157"/>
    </row>
    <row r="62" spans="1:53" ht="12.75">
      <c r="A62" s="1157"/>
      <c r="B62" s="1157"/>
      <c r="C62" s="1157"/>
      <c r="D62" s="1157"/>
      <c r="E62" s="1157"/>
      <c r="F62" s="1157"/>
      <c r="G62" s="1157"/>
      <c r="H62" s="1157"/>
      <c r="I62" s="1157"/>
      <c r="J62" s="1157"/>
      <c r="K62" s="1157"/>
      <c r="L62" s="1157"/>
      <c r="M62" s="1157"/>
      <c r="N62" s="1157"/>
      <c r="O62" s="1157"/>
      <c r="P62" s="1157"/>
      <c r="Q62" s="1157"/>
      <c r="R62" s="1157"/>
      <c r="S62" s="1157"/>
      <c r="T62" s="1157"/>
      <c r="U62" s="1157"/>
      <c r="V62" s="1157"/>
      <c r="W62" s="1157"/>
      <c r="X62" s="1157"/>
      <c r="Y62" s="1157"/>
      <c r="Z62" s="1157"/>
      <c r="AA62" s="1157"/>
      <c r="AB62" s="1157"/>
      <c r="AC62" s="1157"/>
      <c r="AD62" s="1157"/>
      <c r="AE62" s="1157"/>
      <c r="AF62" s="1157"/>
      <c r="AG62" s="1157"/>
      <c r="AH62" s="1157"/>
      <c r="AI62" s="1157"/>
      <c r="AJ62" s="1157"/>
      <c r="AK62" s="1157"/>
      <c r="AL62" s="1157"/>
      <c r="AM62" s="1157"/>
      <c r="AN62" s="1157"/>
      <c r="AO62" s="1157"/>
      <c r="AP62" s="1157"/>
      <c r="AQ62" s="1157"/>
      <c r="AR62" s="1157"/>
      <c r="AS62" s="1157"/>
      <c r="AT62" s="1157"/>
      <c r="AU62" s="1157"/>
      <c r="AV62" s="1157"/>
      <c r="AW62" s="1157"/>
      <c r="AX62" s="1157"/>
      <c r="AY62" s="1157"/>
      <c r="AZ62" s="1157"/>
      <c r="BA62" s="1157"/>
    </row>
    <row r="63" spans="1:53" ht="12.75">
      <c r="A63" s="1157"/>
      <c r="B63" s="1157"/>
      <c r="C63" s="1157"/>
      <c r="D63" s="1157"/>
      <c r="E63" s="1157"/>
      <c r="F63" s="1157"/>
      <c r="G63" s="1157"/>
      <c r="H63" s="1157"/>
      <c r="I63" s="1157"/>
      <c r="J63" s="1157"/>
      <c r="K63" s="1157"/>
      <c r="L63" s="1157"/>
      <c r="M63" s="1157"/>
      <c r="N63" s="1157"/>
      <c r="O63" s="1157"/>
      <c r="P63" s="1157"/>
      <c r="Q63" s="1157"/>
      <c r="R63" s="1157"/>
      <c r="S63" s="1157"/>
      <c r="T63" s="1157"/>
      <c r="U63" s="1157"/>
      <c r="V63" s="1157"/>
      <c r="W63" s="1157"/>
      <c r="X63" s="1157"/>
      <c r="Y63" s="1157"/>
      <c r="Z63" s="1157"/>
      <c r="AA63" s="1157"/>
      <c r="AB63" s="1157"/>
      <c r="AC63" s="1157"/>
      <c r="AD63" s="1157"/>
      <c r="AE63" s="1157"/>
      <c r="AF63" s="1157"/>
      <c r="AG63" s="1157"/>
      <c r="AH63" s="1157"/>
      <c r="AI63" s="1157"/>
      <c r="AJ63" s="1157"/>
      <c r="AK63" s="1157"/>
      <c r="AL63" s="1157"/>
      <c r="AM63" s="1157"/>
      <c r="AN63" s="1157"/>
      <c r="AO63" s="1157"/>
      <c r="AP63" s="1157"/>
      <c r="AQ63" s="1157"/>
      <c r="AR63" s="1157"/>
      <c r="AS63" s="1157"/>
      <c r="AT63" s="1157"/>
      <c r="AU63" s="1157"/>
      <c r="AV63" s="1157"/>
      <c r="AW63" s="1157"/>
      <c r="AX63" s="1157"/>
      <c r="AY63" s="1157"/>
      <c r="AZ63" s="1157"/>
      <c r="BA63" s="1157"/>
    </row>
    <row r="64" spans="1:53" ht="12.75">
      <c r="A64" s="1157"/>
      <c r="B64" s="1157"/>
      <c r="C64" s="1157"/>
      <c r="D64" s="1157"/>
      <c r="E64" s="1157"/>
      <c r="F64" s="1157"/>
      <c r="G64" s="1157"/>
      <c r="H64" s="1157"/>
      <c r="I64" s="1157"/>
      <c r="J64" s="1157"/>
      <c r="K64" s="1157"/>
      <c r="L64" s="1157"/>
      <c r="M64" s="1157"/>
      <c r="N64" s="1157"/>
      <c r="O64" s="1157"/>
      <c r="P64" s="1157"/>
      <c r="Q64" s="1157"/>
      <c r="R64" s="1157"/>
      <c r="S64" s="1157"/>
      <c r="T64" s="1157"/>
      <c r="U64" s="1157"/>
      <c r="V64" s="1157"/>
      <c r="W64" s="1157"/>
      <c r="X64" s="1157"/>
      <c r="Y64" s="1157"/>
      <c r="Z64" s="1157"/>
      <c r="AA64" s="1157"/>
      <c r="AB64" s="1157"/>
      <c r="AC64" s="1157"/>
      <c r="AD64" s="1157"/>
      <c r="AE64" s="1157"/>
      <c r="AF64" s="1157"/>
      <c r="AG64" s="1157"/>
      <c r="AH64" s="1157"/>
      <c r="AI64" s="1157"/>
      <c r="AJ64" s="1157"/>
      <c r="AK64" s="1157"/>
      <c r="AL64" s="1157"/>
      <c r="AM64" s="1157"/>
      <c r="AN64" s="1157"/>
      <c r="AO64" s="1157"/>
      <c r="AP64" s="1157"/>
      <c r="AQ64" s="1157"/>
      <c r="AR64" s="1157"/>
      <c r="AS64" s="1157"/>
      <c r="AT64" s="1157"/>
      <c r="AU64" s="1157"/>
      <c r="AV64" s="1157"/>
      <c r="AW64" s="1157"/>
      <c r="AX64" s="1157"/>
      <c r="AY64" s="1157"/>
      <c r="AZ64" s="1157"/>
      <c r="BA64" s="1157"/>
    </row>
    <row r="65" spans="1:53" ht="12.75">
      <c r="A65" s="1157"/>
      <c r="B65" s="1157"/>
      <c r="C65" s="1157"/>
      <c r="D65" s="1157"/>
      <c r="E65" s="1157"/>
      <c r="F65" s="1157"/>
      <c r="G65" s="1157"/>
      <c r="H65" s="1157"/>
      <c r="I65" s="1157"/>
      <c r="J65" s="1157"/>
      <c r="K65" s="1157"/>
      <c r="L65" s="1157"/>
      <c r="M65" s="1157"/>
      <c r="N65" s="1157"/>
      <c r="O65" s="1157"/>
      <c r="P65" s="1157"/>
      <c r="Q65" s="1157"/>
      <c r="R65" s="1157"/>
      <c r="S65" s="1157"/>
      <c r="T65" s="1157"/>
      <c r="U65" s="1157"/>
      <c r="V65" s="1157"/>
      <c r="W65" s="1157"/>
      <c r="X65" s="1157"/>
      <c r="Y65" s="1157"/>
      <c r="Z65" s="1157"/>
      <c r="AA65" s="1157"/>
      <c r="AB65" s="1157"/>
      <c r="AC65" s="1157"/>
      <c r="AD65" s="1157"/>
      <c r="AE65" s="1157"/>
      <c r="AF65" s="1157"/>
      <c r="AG65" s="1157"/>
      <c r="AH65" s="1157"/>
      <c r="AI65" s="1157"/>
      <c r="AJ65" s="1157"/>
      <c r="AK65" s="1157"/>
      <c r="AL65" s="1157"/>
      <c r="AM65" s="1157"/>
      <c r="AN65" s="1157"/>
      <c r="AO65" s="1157"/>
      <c r="AP65" s="1157"/>
      <c r="AQ65" s="1157"/>
      <c r="AR65" s="1157"/>
      <c r="AS65" s="1157"/>
      <c r="AT65" s="1157"/>
      <c r="AU65" s="1157"/>
      <c r="AV65" s="1157"/>
      <c r="AW65" s="1157"/>
      <c r="AX65" s="1157"/>
      <c r="AY65" s="1157"/>
      <c r="AZ65" s="1157"/>
      <c r="BA65" s="1157"/>
    </row>
    <row r="66" spans="1:53" ht="12.75">
      <c r="A66" s="1157"/>
      <c r="B66" s="1157"/>
      <c r="C66" s="1157"/>
      <c r="D66" s="1157"/>
      <c r="E66" s="1157"/>
      <c r="F66" s="1157"/>
      <c r="G66" s="1157"/>
      <c r="H66" s="1157"/>
      <c r="I66" s="1157"/>
      <c r="J66" s="1157"/>
      <c r="K66" s="1157"/>
      <c r="L66" s="1157"/>
      <c r="M66" s="1157"/>
      <c r="N66" s="1157"/>
      <c r="O66" s="1157"/>
      <c r="P66" s="1157"/>
      <c r="Q66" s="1157"/>
      <c r="R66" s="1157"/>
      <c r="S66" s="1157"/>
      <c r="T66" s="1157"/>
      <c r="U66" s="1157"/>
      <c r="V66" s="1157"/>
      <c r="W66" s="1157"/>
      <c r="X66" s="1157"/>
      <c r="Y66" s="1157"/>
      <c r="Z66" s="1157"/>
      <c r="AA66" s="1157"/>
      <c r="AB66" s="1157"/>
      <c r="AC66" s="1157"/>
      <c r="AD66" s="1157"/>
      <c r="AE66" s="1157"/>
      <c r="AF66" s="1157"/>
      <c r="AG66" s="1157"/>
      <c r="AH66" s="1157"/>
      <c r="AI66" s="1157"/>
      <c r="AJ66" s="1157"/>
      <c r="AK66" s="1157"/>
      <c r="AL66" s="1157"/>
      <c r="AM66" s="1157"/>
      <c r="AN66" s="1157"/>
      <c r="AO66" s="1157"/>
      <c r="AP66" s="1157"/>
      <c r="AQ66" s="1157"/>
      <c r="AR66" s="1157"/>
      <c r="AS66" s="1157"/>
      <c r="AT66" s="1157"/>
      <c r="AU66" s="1157"/>
      <c r="AV66" s="1157"/>
      <c r="AW66" s="1157"/>
      <c r="AX66" s="1157"/>
      <c r="AY66" s="1157"/>
      <c r="AZ66" s="1157"/>
      <c r="BA66" s="1157"/>
    </row>
    <row r="67" spans="1:53" ht="12.75">
      <c r="A67" s="1157"/>
      <c r="B67" s="1157"/>
      <c r="C67" s="1157"/>
      <c r="D67" s="1157"/>
      <c r="E67" s="1157"/>
      <c r="F67" s="1157"/>
      <c r="G67" s="1157"/>
      <c r="H67" s="1157"/>
      <c r="I67" s="1157"/>
      <c r="J67" s="1157"/>
      <c r="K67" s="1157"/>
      <c r="L67" s="1157"/>
      <c r="M67" s="1157"/>
      <c r="N67" s="1157"/>
      <c r="O67" s="1157"/>
      <c r="P67" s="1157"/>
      <c r="Q67" s="1157"/>
      <c r="R67" s="1157"/>
      <c r="S67" s="1157"/>
      <c r="T67" s="1157"/>
      <c r="U67" s="1157"/>
      <c r="V67" s="1157"/>
      <c r="W67" s="1157"/>
      <c r="X67" s="1157"/>
      <c r="Y67" s="1157"/>
      <c r="Z67" s="1157"/>
      <c r="AA67" s="1157"/>
      <c r="AB67" s="1157"/>
      <c r="AC67" s="1157"/>
      <c r="AD67" s="1157"/>
      <c r="AE67" s="1157"/>
      <c r="AF67" s="1157"/>
      <c r="AG67" s="1157"/>
      <c r="AH67" s="1157"/>
      <c r="AI67" s="1157"/>
      <c r="AJ67" s="1157"/>
      <c r="AK67" s="1157"/>
      <c r="AL67" s="1157"/>
      <c r="AM67" s="1157"/>
      <c r="AN67" s="1157"/>
      <c r="AO67" s="1157"/>
      <c r="AP67" s="1157"/>
      <c r="AQ67" s="1157"/>
      <c r="AR67" s="1157"/>
      <c r="AS67" s="1157"/>
      <c r="AT67" s="1157"/>
      <c r="AU67" s="1157"/>
      <c r="AV67" s="1157"/>
      <c r="AW67" s="1157"/>
      <c r="AX67" s="1157"/>
      <c r="AY67" s="1157"/>
      <c r="AZ67" s="1157"/>
      <c r="BA67" s="1157"/>
    </row>
    <row r="68" spans="1:53" ht="12.75">
      <c r="A68" s="1157"/>
      <c r="B68" s="1157"/>
      <c r="C68" s="1157"/>
      <c r="D68" s="1157"/>
      <c r="E68" s="1157"/>
      <c r="F68" s="1157"/>
      <c r="G68" s="1157"/>
      <c r="H68" s="1157"/>
      <c r="I68" s="1157"/>
      <c r="J68" s="1157"/>
      <c r="K68" s="1157"/>
      <c r="L68" s="1157"/>
      <c r="M68" s="1157"/>
      <c r="N68" s="1157"/>
      <c r="O68" s="1157"/>
      <c r="P68" s="1157"/>
      <c r="Q68" s="1157"/>
      <c r="R68" s="1157"/>
      <c r="S68" s="1157"/>
      <c r="T68" s="1157"/>
      <c r="U68" s="1157"/>
      <c r="V68" s="1157"/>
      <c r="W68" s="1157"/>
      <c r="X68" s="1157"/>
      <c r="Y68" s="1157"/>
      <c r="Z68" s="1157"/>
      <c r="AA68" s="1157"/>
      <c r="AB68" s="1157"/>
      <c r="AC68" s="1157"/>
      <c r="AD68" s="1157"/>
      <c r="AE68" s="1157"/>
      <c r="AF68" s="1157"/>
      <c r="AG68" s="1157"/>
      <c r="AH68" s="1157"/>
      <c r="AI68" s="1157"/>
      <c r="AJ68" s="1157"/>
      <c r="AK68" s="1157"/>
      <c r="AL68" s="1157"/>
      <c r="AM68" s="1157"/>
      <c r="AN68" s="1157"/>
      <c r="AO68" s="1157"/>
      <c r="AP68" s="1157"/>
      <c r="AQ68" s="1157"/>
      <c r="AR68" s="1157"/>
      <c r="AS68" s="1157"/>
      <c r="AT68" s="1157"/>
      <c r="AU68" s="1157"/>
      <c r="AV68" s="1157"/>
      <c r="AW68" s="1157"/>
      <c r="AX68" s="1157"/>
      <c r="AY68" s="1157"/>
      <c r="AZ68" s="1157"/>
      <c r="BA68" s="1157"/>
    </row>
    <row r="69" spans="1:53" ht="12.75">
      <c r="A69" s="1157"/>
      <c r="B69" s="1157"/>
      <c r="C69" s="1157"/>
      <c r="D69" s="1157"/>
      <c r="E69" s="1157"/>
      <c r="F69" s="1157"/>
      <c r="G69" s="1157"/>
      <c r="H69" s="1157"/>
      <c r="I69" s="1157"/>
      <c r="J69" s="1157"/>
      <c r="K69" s="1157"/>
      <c r="L69" s="1157"/>
      <c r="M69" s="1157"/>
      <c r="N69" s="1157"/>
      <c r="O69" s="1157"/>
      <c r="P69" s="1157"/>
      <c r="Q69" s="1157"/>
      <c r="R69" s="1157"/>
      <c r="S69" s="1157"/>
      <c r="T69" s="1157"/>
      <c r="U69" s="1157"/>
      <c r="V69" s="1157"/>
      <c r="W69" s="1157"/>
      <c r="X69" s="1157"/>
      <c r="Y69" s="1157"/>
      <c r="Z69" s="1157"/>
      <c r="AA69" s="1157"/>
      <c r="AB69" s="1157"/>
      <c r="AC69" s="1157"/>
      <c r="AD69" s="1157"/>
      <c r="AE69" s="1157"/>
      <c r="AF69" s="1157"/>
      <c r="AG69" s="1157"/>
      <c r="AH69" s="1157"/>
      <c r="AI69" s="1157"/>
      <c r="AJ69" s="1157"/>
      <c r="AK69" s="1157"/>
      <c r="AL69" s="1157"/>
      <c r="AM69" s="1157"/>
      <c r="AN69" s="1157"/>
      <c r="AO69" s="1157"/>
      <c r="AP69" s="1157"/>
      <c r="AQ69" s="1157"/>
      <c r="AR69" s="1157"/>
      <c r="AS69" s="1157"/>
      <c r="AT69" s="1157"/>
      <c r="AU69" s="1157"/>
      <c r="AV69" s="1157"/>
      <c r="AW69" s="1157"/>
      <c r="AX69" s="1157"/>
      <c r="AY69" s="1157"/>
      <c r="AZ69" s="1157"/>
      <c r="BA69" s="1157"/>
    </row>
    <row r="70" spans="1:53" ht="12.75">
      <c r="A70" s="1157"/>
      <c r="B70" s="1157"/>
      <c r="C70" s="1157"/>
      <c r="D70" s="1157"/>
      <c r="E70" s="1157"/>
      <c r="F70" s="1157"/>
      <c r="G70" s="1157"/>
      <c r="H70" s="1157"/>
      <c r="I70" s="1157"/>
      <c r="J70" s="1157"/>
      <c r="K70" s="1157"/>
      <c r="L70" s="1157"/>
      <c r="M70" s="1157"/>
      <c r="N70" s="1157"/>
      <c r="O70" s="1157"/>
      <c r="P70" s="1157"/>
      <c r="Q70" s="1157"/>
      <c r="R70" s="1157"/>
      <c r="S70" s="1157"/>
      <c r="T70" s="1157"/>
      <c r="U70" s="1157"/>
      <c r="V70" s="1157"/>
      <c r="W70" s="1157"/>
      <c r="X70" s="1157"/>
      <c r="Y70" s="1157"/>
      <c r="Z70" s="1157"/>
      <c r="AA70" s="1157"/>
      <c r="AB70" s="1157"/>
      <c r="AC70" s="1157"/>
      <c r="AD70" s="1157"/>
      <c r="AE70" s="1157"/>
      <c r="AF70" s="1157"/>
      <c r="AG70" s="1157"/>
      <c r="AH70" s="1157"/>
      <c r="AI70" s="1157"/>
      <c r="AJ70" s="1157"/>
      <c r="AK70" s="1157"/>
      <c r="AL70" s="1157"/>
      <c r="AM70" s="1157"/>
      <c r="AN70" s="1157"/>
      <c r="AO70" s="1157"/>
      <c r="AP70" s="1157"/>
      <c r="AQ70" s="1157"/>
      <c r="AR70" s="1157"/>
      <c r="AS70" s="1157"/>
      <c r="AT70" s="1157"/>
      <c r="AU70" s="1157"/>
      <c r="AV70" s="1157"/>
      <c r="AW70" s="1157"/>
      <c r="AX70" s="1157"/>
      <c r="AY70" s="1157"/>
      <c r="AZ70" s="1157"/>
      <c r="BA70" s="1157"/>
    </row>
    <row r="71" spans="1:53" ht="12.75">
      <c r="A71" s="1157"/>
      <c r="B71" s="1157"/>
      <c r="C71" s="1157"/>
      <c r="D71" s="1157"/>
      <c r="E71" s="1157"/>
      <c r="F71" s="1157"/>
      <c r="G71" s="1157"/>
      <c r="H71" s="1157"/>
      <c r="I71" s="1157"/>
      <c r="J71" s="1157"/>
      <c r="K71" s="1157"/>
      <c r="L71" s="1157"/>
      <c r="M71" s="1157"/>
      <c r="N71" s="1157"/>
      <c r="O71" s="1157"/>
      <c r="P71" s="1157"/>
      <c r="Q71" s="1157"/>
      <c r="R71" s="1157"/>
      <c r="S71" s="1157"/>
      <c r="T71" s="1157"/>
      <c r="U71" s="1157"/>
      <c r="V71" s="1157"/>
      <c r="W71" s="1157"/>
      <c r="X71" s="1157"/>
      <c r="Y71" s="1157"/>
      <c r="Z71" s="1157"/>
      <c r="AA71" s="1157"/>
      <c r="AB71" s="1157"/>
      <c r="AC71" s="1157"/>
      <c r="AD71" s="1157"/>
      <c r="AE71" s="1157"/>
      <c r="AF71" s="1157"/>
      <c r="AG71" s="1157"/>
      <c r="AH71" s="1157"/>
      <c r="AI71" s="1157"/>
      <c r="AJ71" s="1157"/>
      <c r="AK71" s="1157"/>
      <c r="AL71" s="1157"/>
      <c r="AM71" s="1157"/>
      <c r="AN71" s="1157"/>
      <c r="AO71" s="1157"/>
      <c r="AP71" s="1157"/>
      <c r="AQ71" s="1157"/>
      <c r="AR71" s="1157"/>
      <c r="AS71" s="1157"/>
      <c r="AT71" s="1157"/>
      <c r="AU71" s="1157"/>
      <c r="AV71" s="1157"/>
      <c r="AW71" s="1157"/>
      <c r="AX71" s="1157"/>
      <c r="AY71" s="1157"/>
      <c r="AZ71" s="1157"/>
      <c r="BA71" s="1157"/>
    </row>
    <row r="72" spans="1:53" ht="12.75">
      <c r="A72" s="1157"/>
      <c r="B72" s="1157"/>
      <c r="C72" s="1157"/>
      <c r="D72" s="1157"/>
      <c r="E72" s="1157"/>
      <c r="F72" s="1157"/>
      <c r="G72" s="1157"/>
      <c r="H72" s="1157"/>
      <c r="I72" s="1157"/>
      <c r="J72" s="1157"/>
      <c r="K72" s="1157"/>
      <c r="L72" s="1157"/>
      <c r="M72" s="1157"/>
      <c r="N72" s="1157"/>
      <c r="O72" s="1157"/>
      <c r="P72" s="1157"/>
      <c r="Q72" s="1157"/>
      <c r="R72" s="1157"/>
      <c r="S72" s="1157"/>
      <c r="T72" s="1157"/>
      <c r="U72" s="1157"/>
      <c r="V72" s="1157"/>
      <c r="W72" s="1157"/>
      <c r="X72" s="1157"/>
      <c r="Y72" s="1157"/>
      <c r="Z72" s="1157"/>
      <c r="AA72" s="1157"/>
      <c r="AB72" s="1157"/>
      <c r="AC72" s="1157"/>
      <c r="AD72" s="1157"/>
      <c r="AE72" s="1157"/>
      <c r="AF72" s="1157"/>
      <c r="AG72" s="1157"/>
      <c r="AH72" s="1157"/>
      <c r="AI72" s="1157"/>
      <c r="AJ72" s="1157"/>
      <c r="AK72" s="1157"/>
      <c r="AL72" s="1157"/>
      <c r="AM72" s="1157"/>
      <c r="AN72" s="1157"/>
      <c r="AO72" s="1157"/>
      <c r="AP72" s="1157"/>
      <c r="AQ72" s="1157"/>
      <c r="AR72" s="1157"/>
      <c r="AS72" s="1157"/>
      <c r="AT72" s="1157"/>
      <c r="AU72" s="1157"/>
      <c r="AV72" s="1157"/>
      <c r="AW72" s="1157"/>
      <c r="AX72" s="1157"/>
      <c r="AY72" s="1157"/>
      <c r="AZ72" s="1157"/>
      <c r="BA72" s="1157"/>
    </row>
    <row r="73" spans="1:53" ht="12.75">
      <c r="A73" s="1157"/>
      <c r="B73" s="1157"/>
      <c r="C73" s="1157"/>
      <c r="D73" s="1157"/>
      <c r="E73" s="1157"/>
      <c r="F73" s="1157"/>
      <c r="G73" s="1157"/>
      <c r="H73" s="1157"/>
      <c r="I73" s="1157"/>
      <c r="J73" s="1157"/>
      <c r="K73" s="1157"/>
      <c r="L73" s="1157"/>
      <c r="M73" s="1157"/>
      <c r="N73" s="1157"/>
      <c r="O73" s="1157"/>
      <c r="P73" s="1157"/>
      <c r="Q73" s="1157"/>
      <c r="R73" s="1157"/>
      <c r="S73" s="1157"/>
      <c r="T73" s="1157"/>
      <c r="U73" s="1157"/>
      <c r="V73" s="1157"/>
      <c r="W73" s="1157"/>
      <c r="X73" s="1157"/>
      <c r="Y73" s="1157"/>
      <c r="Z73" s="1157"/>
      <c r="AA73" s="1157"/>
      <c r="AB73" s="1157"/>
      <c r="AC73" s="1157"/>
      <c r="AD73" s="1157"/>
      <c r="AE73" s="1157"/>
      <c r="AF73" s="1157"/>
      <c r="AG73" s="1157"/>
      <c r="AH73" s="1157"/>
      <c r="AI73" s="1157"/>
      <c r="AJ73" s="1157"/>
      <c r="AK73" s="1157"/>
      <c r="AL73" s="1157"/>
      <c r="AM73" s="1157"/>
      <c r="AN73" s="1157"/>
      <c r="AO73" s="1157"/>
      <c r="AP73" s="1157"/>
      <c r="AQ73" s="1157"/>
      <c r="AR73" s="1157"/>
      <c r="AS73" s="1157"/>
      <c r="AT73" s="1157"/>
      <c r="AU73" s="1157"/>
      <c r="AV73" s="1157"/>
      <c r="AW73" s="1157"/>
      <c r="AX73" s="1157"/>
      <c r="AY73" s="1157"/>
      <c r="AZ73" s="1157"/>
      <c r="BA73" s="1157"/>
    </row>
    <row r="74" spans="1:53" ht="12.75">
      <c r="A74" s="1157"/>
      <c r="B74" s="1157"/>
      <c r="C74" s="1157"/>
      <c r="D74" s="1157"/>
      <c r="E74" s="1157"/>
      <c r="F74" s="1157"/>
      <c r="G74" s="1157"/>
      <c r="H74" s="1157"/>
      <c r="I74" s="1157"/>
      <c r="J74" s="1157"/>
      <c r="K74" s="1157"/>
      <c r="L74" s="1157"/>
      <c r="M74" s="1157"/>
      <c r="N74" s="1157"/>
      <c r="O74" s="1157"/>
      <c r="P74" s="1157"/>
      <c r="Q74" s="1157"/>
      <c r="R74" s="1157"/>
      <c r="S74" s="1157"/>
      <c r="T74" s="1157"/>
      <c r="U74" s="1157"/>
      <c r="V74" s="1157"/>
      <c r="W74" s="1157"/>
      <c r="X74" s="1157"/>
      <c r="Y74" s="1157"/>
      <c r="Z74" s="1157"/>
      <c r="AA74" s="1157"/>
      <c r="AB74" s="1157"/>
      <c r="AC74" s="1157"/>
      <c r="AD74" s="1157"/>
      <c r="AE74" s="1157"/>
      <c r="AF74" s="1157"/>
      <c r="AG74" s="1157"/>
      <c r="AH74" s="1157"/>
      <c r="AI74" s="1157"/>
      <c r="AJ74" s="1157"/>
      <c r="AK74" s="1157"/>
      <c r="AL74" s="1157"/>
      <c r="AM74" s="1157"/>
      <c r="AN74" s="1157"/>
      <c r="AO74" s="1157"/>
      <c r="AP74" s="1157"/>
      <c r="AQ74" s="1157"/>
      <c r="AR74" s="1157"/>
      <c r="AS74" s="1157"/>
      <c r="AT74" s="1157"/>
      <c r="AU74" s="1157"/>
      <c r="AV74" s="1157"/>
      <c r="AW74" s="1157"/>
      <c r="AX74" s="1157"/>
      <c r="AY74" s="1157"/>
      <c r="AZ74" s="1157"/>
      <c r="BA74" s="1157"/>
    </row>
    <row r="75" spans="1:53" ht="12.75">
      <c r="A75" s="1157"/>
      <c r="B75" s="1157"/>
      <c r="C75" s="1157"/>
      <c r="D75" s="1157"/>
      <c r="E75" s="1157"/>
      <c r="F75" s="1157"/>
      <c r="G75" s="1157"/>
      <c r="H75" s="1157"/>
      <c r="I75" s="1157"/>
      <c r="J75" s="1157"/>
      <c r="K75" s="1157"/>
      <c r="L75" s="1157"/>
      <c r="M75" s="1157"/>
      <c r="N75" s="1157"/>
      <c r="O75" s="1157"/>
      <c r="P75" s="1157"/>
      <c r="Q75" s="1157"/>
      <c r="R75" s="1157"/>
      <c r="S75" s="1157"/>
      <c r="T75" s="1157"/>
      <c r="U75" s="1157"/>
      <c r="V75" s="1157"/>
      <c r="W75" s="1157"/>
      <c r="X75" s="1157"/>
      <c r="Y75" s="1157"/>
      <c r="Z75" s="1157"/>
      <c r="AA75" s="1157"/>
      <c r="AB75" s="1157"/>
      <c r="AC75" s="1157"/>
      <c r="AD75" s="1157"/>
      <c r="AE75" s="1157"/>
      <c r="AF75" s="1157"/>
      <c r="AG75" s="1157"/>
      <c r="AH75" s="1157"/>
      <c r="AI75" s="1157"/>
      <c r="AJ75" s="1157"/>
      <c r="AK75" s="1157"/>
      <c r="AL75" s="1157"/>
      <c r="AM75" s="1157"/>
      <c r="AN75" s="1157"/>
      <c r="AO75" s="1157"/>
      <c r="AP75" s="1157"/>
      <c r="AQ75" s="1157"/>
      <c r="AR75" s="1157"/>
      <c r="AS75" s="1157"/>
      <c r="AT75" s="1157"/>
      <c r="AU75" s="1157"/>
      <c r="AV75" s="1157"/>
      <c r="AW75" s="1157"/>
      <c r="AX75" s="1157"/>
      <c r="AY75" s="1157"/>
      <c r="AZ75" s="1157"/>
      <c r="BA75" s="1157"/>
    </row>
    <row r="76" spans="1:53" ht="12.75">
      <c r="A76" s="1157"/>
      <c r="B76" s="1157"/>
      <c r="C76" s="1157"/>
      <c r="D76" s="1157"/>
      <c r="E76" s="1157"/>
      <c r="F76" s="1157"/>
      <c r="G76" s="1157"/>
      <c r="H76" s="1157"/>
      <c r="I76" s="1157"/>
      <c r="J76" s="1157"/>
      <c r="K76" s="1157"/>
      <c r="L76" s="1157"/>
      <c r="M76" s="1157"/>
      <c r="N76" s="1157"/>
      <c r="O76" s="1157"/>
      <c r="P76" s="1157"/>
      <c r="Q76" s="1157"/>
      <c r="R76" s="1157"/>
      <c r="S76" s="1157"/>
      <c r="T76" s="1157"/>
      <c r="U76" s="1157"/>
      <c r="V76" s="1157"/>
      <c r="W76" s="1157"/>
      <c r="X76" s="1157"/>
      <c r="Y76" s="1157"/>
      <c r="Z76" s="1157"/>
      <c r="AA76" s="1157"/>
      <c r="AB76" s="1157"/>
      <c r="AC76" s="1157"/>
      <c r="AD76" s="1157"/>
      <c r="AE76" s="1157"/>
      <c r="AF76" s="1157"/>
      <c r="AG76" s="1157"/>
      <c r="AH76" s="1157"/>
      <c r="AI76" s="1157"/>
      <c r="AJ76" s="1157"/>
      <c r="AK76" s="1157"/>
      <c r="AL76" s="1157"/>
      <c r="AM76" s="1157"/>
      <c r="AN76" s="1157"/>
      <c r="AO76" s="1157"/>
      <c r="AP76" s="1157"/>
      <c r="AQ76" s="1157"/>
      <c r="AR76" s="1157"/>
      <c r="AS76" s="1157"/>
      <c r="AT76" s="1157"/>
      <c r="AU76" s="1157"/>
      <c r="AV76" s="1157"/>
      <c r="AW76" s="1157"/>
      <c r="AX76" s="1157"/>
      <c r="AY76" s="1157"/>
      <c r="AZ76" s="1157"/>
      <c r="BA76" s="1157"/>
    </row>
    <row r="77" spans="1:53" ht="12.75">
      <c r="A77" s="1157"/>
      <c r="B77" s="1157"/>
      <c r="C77" s="1157"/>
      <c r="D77" s="1157"/>
      <c r="E77" s="1157"/>
      <c r="F77" s="1157"/>
      <c r="G77" s="1157"/>
      <c r="H77" s="1157"/>
      <c r="I77" s="1157"/>
      <c r="J77" s="1157"/>
      <c r="K77" s="1157"/>
      <c r="L77" s="1157"/>
      <c r="M77" s="1157"/>
      <c r="N77" s="1157"/>
      <c r="O77" s="1157"/>
      <c r="P77" s="1157"/>
      <c r="Q77" s="1157"/>
      <c r="R77" s="1157"/>
      <c r="S77" s="1157"/>
      <c r="T77" s="1157"/>
      <c r="U77" s="1157"/>
      <c r="V77" s="1157"/>
      <c r="W77" s="1157"/>
      <c r="X77" s="1157"/>
      <c r="Y77" s="1157"/>
      <c r="Z77" s="1157"/>
      <c r="AA77" s="1157"/>
      <c r="AB77" s="1157"/>
      <c r="AC77" s="1157"/>
      <c r="AD77" s="1157"/>
      <c r="AE77" s="1157"/>
      <c r="AF77" s="1157"/>
      <c r="AG77" s="1157"/>
      <c r="AH77" s="1157"/>
      <c r="AI77" s="1157"/>
      <c r="AJ77" s="1157"/>
      <c r="AK77" s="1157"/>
      <c r="AL77" s="1157"/>
      <c r="AM77" s="1157"/>
      <c r="AN77" s="1157"/>
      <c r="AO77" s="1157"/>
      <c r="AP77" s="1157"/>
      <c r="AQ77" s="1157"/>
      <c r="AR77" s="1157"/>
      <c r="AS77" s="1157"/>
      <c r="AT77" s="1157"/>
      <c r="AU77" s="1157"/>
      <c r="AV77" s="1157"/>
      <c r="AW77" s="1157"/>
      <c r="AX77" s="1157"/>
      <c r="AY77" s="1157"/>
      <c r="AZ77" s="1157"/>
      <c r="BA77" s="1157"/>
    </row>
    <row r="78" spans="1:53" ht="12.75">
      <c r="A78" s="1157"/>
      <c r="B78" s="1157"/>
      <c r="C78" s="1157"/>
      <c r="D78" s="1157"/>
      <c r="E78" s="1157"/>
      <c r="F78" s="1157"/>
      <c r="G78" s="1157"/>
      <c r="H78" s="1157"/>
      <c r="I78" s="1157"/>
      <c r="J78" s="1157"/>
      <c r="K78" s="1157"/>
      <c r="L78" s="1157"/>
      <c r="M78" s="1157"/>
      <c r="N78" s="1157"/>
      <c r="O78" s="1157"/>
      <c r="P78" s="1157"/>
      <c r="Q78" s="1157"/>
      <c r="R78" s="1157"/>
      <c r="S78" s="1157"/>
      <c r="T78" s="1157"/>
      <c r="U78" s="1157"/>
      <c r="V78" s="1157"/>
      <c r="W78" s="1157"/>
      <c r="X78" s="1157"/>
      <c r="Y78" s="1157"/>
      <c r="Z78" s="1157"/>
      <c r="AA78" s="1157"/>
      <c r="AB78" s="1157"/>
      <c r="AC78" s="1157"/>
      <c r="AD78" s="1157"/>
      <c r="AE78" s="1157"/>
      <c r="AF78" s="1157"/>
      <c r="AG78" s="1157"/>
      <c r="AH78" s="1157"/>
      <c r="AI78" s="1157"/>
      <c r="AJ78" s="1157"/>
      <c r="AK78" s="1157"/>
      <c r="AL78" s="1157"/>
      <c r="AM78" s="1157"/>
      <c r="AN78" s="1157"/>
      <c r="AO78" s="1157"/>
      <c r="AP78" s="1157"/>
      <c r="AQ78" s="1157"/>
      <c r="AR78" s="1157"/>
      <c r="AS78" s="1157"/>
      <c r="AT78" s="1157"/>
      <c r="AU78" s="1157"/>
      <c r="AV78" s="1157"/>
      <c r="AW78" s="1157"/>
      <c r="AX78" s="1157"/>
      <c r="AY78" s="1157"/>
      <c r="AZ78" s="1157"/>
      <c r="BA78" s="1157"/>
    </row>
    <row r="79" spans="1:53" ht="12.75">
      <c r="A79" s="1157"/>
      <c r="B79" s="1157"/>
      <c r="C79" s="1157"/>
      <c r="D79" s="1157"/>
      <c r="E79" s="1157"/>
      <c r="F79" s="1157"/>
      <c r="G79" s="1157"/>
      <c r="H79" s="1157"/>
      <c r="I79" s="1157"/>
      <c r="J79" s="1157"/>
      <c r="K79" s="1157"/>
      <c r="L79" s="1157"/>
      <c r="M79" s="1157"/>
      <c r="N79" s="1157"/>
      <c r="O79" s="1157"/>
      <c r="P79" s="1157"/>
      <c r="Q79" s="1157"/>
      <c r="R79" s="1157"/>
      <c r="S79" s="1157"/>
      <c r="T79" s="1157"/>
      <c r="U79" s="1157"/>
      <c r="V79" s="1157"/>
      <c r="W79" s="1157"/>
      <c r="X79" s="1157"/>
      <c r="Y79" s="1157"/>
      <c r="Z79" s="1157"/>
      <c r="AA79" s="1157"/>
      <c r="AB79" s="1157"/>
      <c r="AC79" s="1157"/>
      <c r="AD79" s="1157"/>
      <c r="AE79" s="1157"/>
      <c r="AF79" s="1157"/>
      <c r="AG79" s="1157"/>
      <c r="AH79" s="1157"/>
      <c r="AI79" s="1157"/>
      <c r="AJ79" s="1157"/>
      <c r="AK79" s="1157"/>
      <c r="AL79" s="1157"/>
      <c r="AM79" s="1157"/>
      <c r="AN79" s="1157"/>
      <c r="AO79" s="1157"/>
      <c r="AP79" s="1157"/>
      <c r="AQ79" s="1157"/>
      <c r="AR79" s="1157"/>
      <c r="AS79" s="1157"/>
      <c r="AT79" s="1157"/>
      <c r="AU79" s="1157"/>
      <c r="AV79" s="1157"/>
      <c r="AW79" s="1157"/>
      <c r="AX79" s="1157"/>
      <c r="AY79" s="1157"/>
      <c r="AZ79" s="1157"/>
      <c r="BA79" s="1157"/>
    </row>
    <row r="80" spans="1:53" ht="12.75">
      <c r="A80" s="1157"/>
      <c r="B80" s="1157"/>
      <c r="C80" s="1157"/>
      <c r="D80" s="1157"/>
      <c r="E80" s="1157"/>
      <c r="F80" s="1157"/>
      <c r="G80" s="1157"/>
      <c r="H80" s="1184"/>
      <c r="I80" s="1157"/>
      <c r="J80" s="1157"/>
      <c r="K80" s="1157"/>
      <c r="L80" s="1157"/>
      <c r="M80" s="1157"/>
      <c r="N80" s="1157"/>
      <c r="O80" s="1157"/>
      <c r="P80" s="1157"/>
      <c r="Q80" s="1157"/>
      <c r="R80" s="1157"/>
      <c r="S80" s="1157"/>
      <c r="T80" s="1157"/>
      <c r="U80" s="1157"/>
      <c r="V80" s="1157"/>
      <c r="W80" s="1157"/>
      <c r="X80" s="1157"/>
      <c r="Y80" s="1157"/>
      <c r="Z80" s="1157"/>
      <c r="AA80" s="1157"/>
      <c r="AB80" s="1157"/>
      <c r="AC80" s="1157"/>
      <c r="AD80" s="1157"/>
      <c r="AE80" s="1157"/>
      <c r="AF80" s="1157"/>
      <c r="AG80" s="1157"/>
      <c r="AH80" s="1157"/>
      <c r="AI80" s="1157"/>
      <c r="AJ80" s="1157"/>
      <c r="AK80" s="1157"/>
      <c r="AL80" s="1157"/>
      <c r="AM80" s="1157"/>
      <c r="AN80" s="1157"/>
      <c r="AO80" s="1157"/>
      <c r="AP80" s="1157"/>
      <c r="AQ80" s="1157"/>
      <c r="AR80" s="1157"/>
      <c r="AS80" s="1157"/>
      <c r="AT80" s="1157"/>
      <c r="AU80" s="1157"/>
      <c r="AV80" s="1157"/>
      <c r="AW80" s="1157"/>
      <c r="AX80" s="1157"/>
      <c r="AY80" s="1157"/>
      <c r="AZ80" s="1157"/>
      <c r="BA80" s="1157"/>
    </row>
    <row r="81" spans="1:53" ht="12.75">
      <c r="A81" s="1157"/>
      <c r="B81" s="1157"/>
      <c r="C81" s="1157"/>
      <c r="D81" s="1157"/>
      <c r="E81" s="1157"/>
      <c r="F81" s="1157"/>
      <c r="G81" s="1157"/>
      <c r="H81" s="1185"/>
      <c r="I81" s="1157"/>
      <c r="J81" s="1157"/>
      <c r="K81" s="1157"/>
      <c r="L81" s="1157"/>
      <c r="M81" s="1157"/>
      <c r="N81" s="1157"/>
      <c r="O81" s="1157"/>
      <c r="P81" s="1157"/>
      <c r="Q81" s="1157"/>
      <c r="R81" s="1157"/>
      <c r="S81" s="1157"/>
      <c r="T81" s="1157"/>
      <c r="U81" s="1157"/>
      <c r="V81" s="1157"/>
      <c r="W81" s="1157"/>
      <c r="X81" s="1157"/>
      <c r="Y81" s="1157"/>
      <c r="Z81" s="1157"/>
      <c r="AA81" s="1157"/>
      <c r="AB81" s="1157"/>
      <c r="AC81" s="1157"/>
      <c r="AD81" s="1157"/>
      <c r="AE81" s="1157"/>
      <c r="AF81" s="1157"/>
      <c r="AG81" s="1157"/>
      <c r="AH81" s="1157"/>
      <c r="AI81" s="1157"/>
      <c r="AJ81" s="1157"/>
      <c r="AK81" s="1157"/>
      <c r="AL81" s="1157"/>
      <c r="AM81" s="1157"/>
      <c r="AN81" s="1157"/>
      <c r="AO81" s="1157"/>
      <c r="AP81" s="1157"/>
      <c r="AQ81" s="1157"/>
      <c r="AR81" s="1157"/>
      <c r="AS81" s="1157"/>
      <c r="AT81" s="1157"/>
      <c r="AU81" s="1157"/>
      <c r="AV81" s="1157"/>
      <c r="AW81" s="1157"/>
      <c r="AX81" s="1157"/>
      <c r="AY81" s="1157"/>
      <c r="AZ81" s="1157"/>
      <c r="BA81" s="1157"/>
    </row>
    <row r="82" spans="1:53" ht="12.75">
      <c r="A82" s="1186"/>
      <c r="B82" s="1186"/>
      <c r="C82" s="1186"/>
      <c r="D82" s="1186"/>
      <c r="E82" s="1186"/>
      <c r="F82" s="1186"/>
      <c r="G82" s="1186"/>
      <c r="H82" s="1186"/>
      <c r="I82" s="1188"/>
      <c r="J82" s="1188"/>
      <c r="K82" s="1188"/>
      <c r="L82" s="1188"/>
      <c r="M82" s="1188"/>
      <c r="N82" s="1188"/>
      <c r="O82" s="1188"/>
      <c r="P82" s="1188"/>
      <c r="Q82" s="1188"/>
      <c r="R82" s="1188"/>
      <c r="S82" s="1188"/>
      <c r="T82" s="1188"/>
      <c r="U82" s="1188"/>
      <c r="V82" s="1188"/>
      <c r="W82" s="1188"/>
      <c r="X82" s="1188"/>
      <c r="Y82" s="1188"/>
      <c r="Z82" s="1188"/>
      <c r="AA82" s="1157"/>
      <c r="AB82" s="1157"/>
      <c r="AC82" s="1157"/>
      <c r="AD82" s="1157"/>
      <c r="AE82" s="1157"/>
      <c r="AF82" s="1157"/>
      <c r="AG82" s="1157"/>
      <c r="AH82" s="1157"/>
      <c r="AI82" s="1157"/>
      <c r="AJ82" s="1157"/>
      <c r="AK82" s="1157"/>
      <c r="AL82" s="1157"/>
      <c r="AM82" s="1157"/>
      <c r="AN82" s="1157"/>
      <c r="AO82" s="1157"/>
      <c r="AP82" s="1157"/>
      <c r="AQ82" s="1157"/>
      <c r="AR82" s="1157"/>
      <c r="AS82" s="1157"/>
      <c r="AT82" s="1157"/>
      <c r="AU82" s="1157"/>
      <c r="AV82" s="1157"/>
      <c r="AW82" s="1157"/>
      <c r="AX82" s="1157"/>
      <c r="AY82" s="1157"/>
      <c r="AZ82" s="1157"/>
      <c r="BA82" s="1157"/>
    </row>
    <row r="83" spans="1:53" ht="12.75">
      <c r="A83" s="1189"/>
      <c r="B83" s="1186"/>
      <c r="C83" s="1186"/>
      <c r="D83" s="1186"/>
      <c r="E83" s="1186"/>
      <c r="F83" s="1186"/>
      <c r="G83" s="1186"/>
      <c r="H83" s="1186"/>
      <c r="I83" s="1188"/>
      <c r="J83" s="1188"/>
      <c r="K83" s="1188"/>
      <c r="L83" s="1188"/>
      <c r="M83" s="1188"/>
      <c r="N83" s="1188"/>
      <c r="O83" s="1188"/>
      <c r="P83" s="1188"/>
      <c r="Q83" s="1188"/>
      <c r="R83" s="1188"/>
      <c r="S83" s="1188"/>
      <c r="T83" s="1188"/>
      <c r="U83" s="1188"/>
      <c r="V83" s="1188"/>
      <c r="W83" s="1188"/>
      <c r="X83" s="1188"/>
      <c r="Y83" s="1188"/>
      <c r="Z83" s="1188"/>
      <c r="AA83" s="1157"/>
      <c r="AB83" s="1157"/>
      <c r="AC83" s="1157"/>
      <c r="AD83" s="1157"/>
      <c r="AE83" s="1157"/>
      <c r="AF83" s="1157"/>
      <c r="AG83" s="1157"/>
      <c r="AH83" s="1157"/>
      <c r="AI83" s="1157"/>
      <c r="AJ83" s="1157"/>
      <c r="AK83" s="1157"/>
      <c r="AL83" s="1157"/>
      <c r="AM83" s="1157"/>
      <c r="AN83" s="1157"/>
      <c r="AO83" s="1157"/>
      <c r="AP83" s="1157"/>
      <c r="AQ83" s="1157"/>
      <c r="AR83" s="1157"/>
      <c r="AS83" s="1157"/>
      <c r="AT83" s="1157"/>
      <c r="AU83" s="1157"/>
      <c r="AV83" s="1157"/>
      <c r="AW83" s="1157"/>
      <c r="AX83" s="1157"/>
      <c r="AY83" s="1157"/>
      <c r="AZ83" s="1157"/>
      <c r="BA83" s="1157"/>
    </row>
    <row r="84" spans="1:53" ht="12.75">
      <c r="A84" s="1186"/>
      <c r="B84" s="1189"/>
      <c r="C84" s="1189"/>
      <c r="D84" s="1189"/>
      <c r="E84" s="1190"/>
      <c r="F84" s="1190"/>
      <c r="G84" s="1188"/>
      <c r="H84" s="1188"/>
      <c r="I84" s="1188"/>
      <c r="J84" s="1188"/>
      <c r="K84" s="1188"/>
      <c r="L84" s="1188"/>
      <c r="M84" s="1188"/>
      <c r="N84" s="1188"/>
      <c r="O84" s="1188"/>
      <c r="P84" s="1188"/>
      <c r="Q84" s="1188"/>
      <c r="R84" s="1188"/>
      <c r="S84" s="1188"/>
      <c r="T84" s="1188"/>
      <c r="U84" s="1188"/>
      <c r="V84" s="1188"/>
      <c r="W84" s="1188"/>
      <c r="X84" s="1188"/>
      <c r="Y84" s="1188"/>
      <c r="Z84" s="1188"/>
      <c r="AA84" s="1157"/>
      <c r="AB84" s="1157"/>
      <c r="AC84" s="1157"/>
      <c r="AD84" s="1157"/>
      <c r="AE84" s="1157"/>
      <c r="AF84" s="1157"/>
      <c r="AG84" s="1157"/>
      <c r="AH84" s="1157"/>
      <c r="AI84" s="1157"/>
      <c r="AJ84" s="1157"/>
      <c r="AK84" s="1157"/>
      <c r="AL84" s="1157"/>
      <c r="AM84" s="1157"/>
      <c r="AN84" s="1157"/>
      <c r="AO84" s="1157"/>
      <c r="AP84" s="1157"/>
      <c r="AQ84" s="1157"/>
      <c r="AR84" s="1157"/>
      <c r="AS84" s="1157"/>
      <c r="AT84" s="1157"/>
      <c r="AU84" s="1157"/>
      <c r="AV84" s="1157"/>
      <c r="AW84" s="1157"/>
      <c r="AX84" s="1157"/>
      <c r="AY84" s="1157"/>
      <c r="AZ84" s="1157"/>
      <c r="BA84" s="1157"/>
    </row>
    <row r="85" spans="1:53" ht="12.75">
      <c r="A85" s="1157"/>
      <c r="B85" s="1157"/>
      <c r="C85" s="1190"/>
      <c r="D85" s="1190"/>
      <c r="E85" s="1190"/>
      <c r="F85" s="1190"/>
      <c r="G85" s="1189"/>
      <c r="H85" s="1189"/>
      <c r="I85" s="1188"/>
      <c r="J85" s="1188"/>
      <c r="K85" s="1188"/>
      <c r="L85" s="1188"/>
      <c r="M85" s="1188"/>
      <c r="N85" s="1188"/>
      <c r="O85" s="1188"/>
      <c r="P85" s="1188"/>
      <c r="Q85" s="1188"/>
      <c r="R85" s="1188"/>
      <c r="S85" s="1188"/>
      <c r="T85" s="1188"/>
      <c r="U85" s="1188"/>
      <c r="V85" s="1188"/>
      <c r="W85" s="1188"/>
      <c r="X85" s="1188"/>
      <c r="Y85" s="1188"/>
      <c r="Z85" s="1188"/>
      <c r="AA85" s="1157"/>
      <c r="AB85" s="1157"/>
      <c r="AC85" s="1157"/>
      <c r="AD85" s="1157"/>
      <c r="AE85" s="1157"/>
      <c r="AF85" s="1157"/>
      <c r="AG85" s="1157"/>
      <c r="AH85" s="1157"/>
      <c r="AI85" s="1157"/>
      <c r="AJ85" s="1157"/>
      <c r="AK85" s="1157"/>
      <c r="AL85" s="1157"/>
      <c r="AM85" s="1157"/>
      <c r="AN85" s="1157"/>
      <c r="AO85" s="1157"/>
      <c r="AP85" s="1157"/>
      <c r="AQ85" s="1157"/>
      <c r="AR85" s="1157"/>
      <c r="AS85" s="1157"/>
      <c r="AT85" s="1157"/>
      <c r="AU85" s="1157"/>
      <c r="AV85" s="1157"/>
      <c r="AW85" s="1157"/>
      <c r="AX85" s="1157"/>
      <c r="AY85" s="1157"/>
      <c r="AZ85" s="1157"/>
      <c r="BA85" s="1157"/>
    </row>
    <row r="86" spans="1:53" ht="12.75">
      <c r="A86" s="1157"/>
      <c r="B86" s="1157"/>
      <c r="C86" s="1190"/>
      <c r="D86" s="1190"/>
      <c r="E86" s="1190"/>
      <c r="F86" s="1190"/>
      <c r="G86" s="1190"/>
      <c r="H86" s="1190"/>
      <c r="I86" s="1188"/>
      <c r="J86" s="1188"/>
      <c r="K86" s="1188"/>
      <c r="L86" s="1188"/>
      <c r="M86" s="1188"/>
      <c r="N86" s="1188"/>
      <c r="O86" s="1188"/>
      <c r="P86" s="1188"/>
      <c r="Q86" s="1188"/>
      <c r="R86" s="1188"/>
      <c r="S86" s="1188"/>
      <c r="T86" s="1188"/>
      <c r="U86" s="1188"/>
      <c r="V86" s="1188"/>
      <c r="W86" s="1188"/>
      <c r="X86" s="1188"/>
      <c r="Y86" s="1188"/>
      <c r="Z86" s="1188"/>
      <c r="AA86" s="1157"/>
      <c r="AB86" s="1157"/>
      <c r="AC86" s="1157"/>
      <c r="AD86" s="1157"/>
      <c r="AE86" s="1157"/>
      <c r="AF86" s="1157"/>
      <c r="AG86" s="1157"/>
      <c r="AH86" s="1157"/>
      <c r="AI86" s="1157"/>
      <c r="AJ86" s="1157"/>
      <c r="AK86" s="1157"/>
      <c r="AL86" s="1157"/>
      <c r="AM86" s="1157"/>
      <c r="AN86" s="1157"/>
      <c r="AO86" s="1157"/>
      <c r="AP86" s="1157"/>
      <c r="AQ86" s="1157"/>
      <c r="AR86" s="1157"/>
      <c r="AS86" s="1157"/>
      <c r="AT86" s="1157"/>
      <c r="AU86" s="1157"/>
      <c r="AV86" s="1157"/>
      <c r="AW86" s="1157"/>
      <c r="AX86" s="1157"/>
      <c r="AY86" s="1157"/>
      <c r="AZ86" s="1157"/>
      <c r="BA86" s="1157"/>
    </row>
    <row r="87" spans="1:53" ht="12.75">
      <c r="A87" s="1157"/>
      <c r="B87" s="1157"/>
      <c r="C87" s="1190"/>
      <c r="D87" s="1190"/>
      <c r="E87" s="1190"/>
      <c r="F87" s="1190"/>
      <c r="G87" s="1190"/>
      <c r="H87" s="1190"/>
      <c r="I87" s="1188"/>
      <c r="J87" s="1188"/>
      <c r="K87" s="1188"/>
      <c r="L87" s="1188"/>
      <c r="M87" s="1188"/>
      <c r="N87" s="1188"/>
      <c r="O87" s="1188"/>
      <c r="P87" s="1188"/>
      <c r="Q87" s="1188"/>
      <c r="R87" s="1188"/>
      <c r="S87" s="1188"/>
      <c r="T87" s="1188"/>
      <c r="U87" s="1188"/>
      <c r="V87" s="1188"/>
      <c r="W87" s="1188"/>
      <c r="X87" s="1188"/>
      <c r="Y87" s="1188"/>
      <c r="Z87" s="1188"/>
      <c r="AA87" s="1157"/>
      <c r="AB87" s="1157"/>
      <c r="AC87" s="1157"/>
      <c r="AD87" s="1157"/>
      <c r="AE87" s="1157"/>
      <c r="AF87" s="1157"/>
      <c r="AG87" s="1157"/>
      <c r="AH87" s="1157"/>
      <c r="AI87" s="1157"/>
      <c r="AJ87" s="1157"/>
      <c r="AK87" s="1157"/>
      <c r="AL87" s="1157"/>
      <c r="AM87" s="1157"/>
      <c r="AN87" s="1157"/>
      <c r="AO87" s="1157"/>
      <c r="AP87" s="1157"/>
      <c r="AQ87" s="1157"/>
      <c r="AR87" s="1157"/>
      <c r="AS87" s="1157"/>
      <c r="AT87" s="1157"/>
      <c r="AU87" s="1157"/>
      <c r="AV87" s="1157"/>
      <c r="AW87" s="1157"/>
      <c r="AX87" s="1157"/>
      <c r="AY87" s="1157"/>
      <c r="AZ87" s="1157"/>
      <c r="BA87" s="1157"/>
    </row>
    <row r="88" spans="1:53" ht="12.75">
      <c r="A88" s="1157"/>
      <c r="B88" s="1157"/>
      <c r="C88" s="1157"/>
      <c r="D88" s="1157"/>
      <c r="E88" s="1157"/>
      <c r="F88" s="1157"/>
      <c r="G88" s="1157"/>
      <c r="H88" s="1157"/>
      <c r="I88" s="1188"/>
      <c r="J88" s="1188"/>
      <c r="K88" s="1188"/>
      <c r="L88" s="1188"/>
      <c r="M88" s="1188"/>
      <c r="N88" s="1188"/>
      <c r="O88" s="1188"/>
      <c r="P88" s="1188"/>
      <c r="Q88" s="1188"/>
      <c r="R88" s="1188"/>
      <c r="S88" s="1188"/>
      <c r="T88" s="1188"/>
      <c r="U88" s="1188"/>
      <c r="V88" s="1188"/>
      <c r="W88" s="1188"/>
      <c r="X88" s="1188"/>
      <c r="Y88" s="1188"/>
      <c r="Z88" s="1188"/>
      <c r="AA88" s="1157"/>
      <c r="AB88" s="1157"/>
      <c r="AC88" s="1157"/>
      <c r="AD88" s="1157"/>
      <c r="AE88" s="1157"/>
      <c r="AF88" s="1157"/>
      <c r="AG88" s="1157"/>
      <c r="AH88" s="1157"/>
      <c r="AI88" s="1157"/>
      <c r="AJ88" s="1157"/>
      <c r="AK88" s="1157"/>
      <c r="AL88" s="1157"/>
      <c r="AM88" s="1157"/>
      <c r="AN88" s="1157"/>
      <c r="AO88" s="1157"/>
      <c r="AP88" s="1157"/>
      <c r="AQ88" s="1157"/>
      <c r="AR88" s="1157"/>
      <c r="AS88" s="1157"/>
      <c r="AT88" s="1157"/>
      <c r="AU88" s="1157"/>
      <c r="AV88" s="1157"/>
      <c r="AW88" s="1157"/>
      <c r="AX88" s="1157"/>
      <c r="AY88" s="1157"/>
      <c r="AZ88" s="1157"/>
      <c r="BA88" s="1157"/>
    </row>
    <row r="89" spans="1:53" ht="12.75">
      <c r="A89" s="1157"/>
      <c r="B89" s="1157"/>
      <c r="C89" s="1157"/>
      <c r="D89" s="1157"/>
      <c r="E89" s="1157"/>
      <c r="F89" s="1157"/>
      <c r="G89" s="1157"/>
      <c r="H89" s="1157"/>
      <c r="I89" s="1188"/>
      <c r="J89" s="1188"/>
      <c r="K89" s="1188"/>
      <c r="L89" s="1188"/>
      <c r="M89" s="1188"/>
      <c r="N89" s="1188"/>
      <c r="O89" s="1188"/>
      <c r="P89" s="1188"/>
      <c r="Q89" s="1188"/>
      <c r="R89" s="1188"/>
      <c r="S89" s="1188"/>
      <c r="T89" s="1188"/>
      <c r="U89" s="1188"/>
      <c r="V89" s="1188"/>
      <c r="W89" s="1188"/>
      <c r="X89" s="1188"/>
      <c r="Y89" s="1188"/>
      <c r="Z89" s="1188"/>
      <c r="AA89" s="1157"/>
      <c r="AB89" s="1157"/>
      <c r="AC89" s="1157"/>
      <c r="AD89" s="1157"/>
      <c r="AE89" s="1157"/>
      <c r="AF89" s="1157"/>
      <c r="AG89" s="1157"/>
      <c r="AH89" s="1157"/>
      <c r="AI89" s="1157"/>
      <c r="AJ89" s="1157"/>
      <c r="AK89" s="1157"/>
      <c r="AL89" s="1157"/>
      <c r="AM89" s="1157"/>
      <c r="AN89" s="1157"/>
      <c r="AO89" s="1157"/>
      <c r="AP89" s="1157"/>
      <c r="AQ89" s="1157"/>
      <c r="AR89" s="1157"/>
      <c r="AS89" s="1157"/>
      <c r="AT89" s="1157"/>
      <c r="AU89" s="1157"/>
      <c r="AV89" s="1157"/>
      <c r="AW89" s="1157"/>
      <c r="AX89" s="1157"/>
      <c r="AY89" s="1157"/>
      <c r="AZ89" s="1157"/>
      <c r="BA89" s="1157"/>
    </row>
    <row r="90" spans="1:53" ht="12.75">
      <c r="A90" s="1157"/>
      <c r="B90" s="1157"/>
      <c r="C90" s="1157"/>
      <c r="D90" s="1157"/>
      <c r="E90" s="1157"/>
      <c r="F90" s="1157"/>
      <c r="G90" s="1157"/>
      <c r="H90" s="1157"/>
      <c r="I90" s="1188"/>
      <c r="J90" s="1188"/>
      <c r="K90" s="1188"/>
      <c r="L90" s="1188"/>
      <c r="M90" s="1188"/>
      <c r="N90" s="1188"/>
      <c r="O90" s="1188"/>
      <c r="P90" s="1188"/>
      <c r="Q90" s="1188"/>
      <c r="R90" s="1188"/>
      <c r="S90" s="1188"/>
      <c r="T90" s="1188"/>
      <c r="U90" s="1188"/>
      <c r="V90" s="1188"/>
      <c r="W90" s="1188"/>
      <c r="X90" s="1188"/>
      <c r="Y90" s="1188"/>
      <c r="Z90" s="1188"/>
      <c r="AA90" s="1157"/>
      <c r="AB90" s="1157"/>
      <c r="AC90" s="1157"/>
      <c r="AD90" s="1157"/>
      <c r="AE90" s="1157"/>
      <c r="AF90" s="1157"/>
      <c r="AG90" s="1157"/>
      <c r="AH90" s="1157"/>
      <c r="AI90" s="1157"/>
      <c r="AJ90" s="1157"/>
      <c r="AK90" s="1157"/>
      <c r="AL90" s="1157"/>
      <c r="AM90" s="1157"/>
      <c r="AN90" s="1157"/>
      <c r="AO90" s="1157"/>
      <c r="AP90" s="1157"/>
      <c r="AQ90" s="1157"/>
      <c r="AR90" s="1157"/>
      <c r="AS90" s="1157"/>
      <c r="AT90" s="1157"/>
      <c r="AU90" s="1157"/>
      <c r="AV90" s="1157"/>
      <c r="AW90" s="1157"/>
      <c r="AX90" s="1157"/>
      <c r="AY90" s="1157"/>
      <c r="AZ90" s="1157"/>
      <c r="BA90" s="1157"/>
    </row>
    <row r="91" spans="1:53" ht="12.75">
      <c r="A91" s="1157"/>
      <c r="B91" s="1157"/>
      <c r="C91" s="1157"/>
      <c r="D91" s="1157"/>
      <c r="E91" s="1157"/>
      <c r="F91" s="1157"/>
      <c r="G91" s="1157"/>
      <c r="H91" s="1157"/>
      <c r="I91" s="1188"/>
      <c r="J91" s="1188"/>
      <c r="K91" s="1188"/>
      <c r="L91" s="1188"/>
      <c r="M91" s="1188"/>
      <c r="N91" s="1188"/>
      <c r="O91" s="1188"/>
      <c r="P91" s="1188"/>
      <c r="Q91" s="1188"/>
      <c r="R91" s="1188"/>
      <c r="S91" s="1188"/>
      <c r="T91" s="1188"/>
      <c r="U91" s="1188"/>
      <c r="V91" s="1188"/>
      <c r="W91" s="1188"/>
      <c r="X91" s="1188"/>
      <c r="Y91" s="1188"/>
      <c r="Z91" s="1188"/>
      <c r="AA91" s="1157"/>
      <c r="AB91" s="1157"/>
      <c r="AC91" s="1157"/>
      <c r="AD91" s="1157"/>
      <c r="AE91" s="1157"/>
      <c r="AF91" s="1157"/>
      <c r="AG91" s="1157"/>
      <c r="AH91" s="1157"/>
      <c r="AI91" s="1157"/>
      <c r="AJ91" s="1157"/>
      <c r="AK91" s="1157"/>
      <c r="AL91" s="1157"/>
      <c r="AM91" s="1157"/>
      <c r="AN91" s="1157"/>
      <c r="AO91" s="1157"/>
      <c r="AP91" s="1157"/>
      <c r="AQ91" s="1157"/>
      <c r="AR91" s="1157"/>
      <c r="AS91" s="1157"/>
      <c r="AT91" s="1157"/>
      <c r="AU91" s="1157"/>
      <c r="AV91" s="1157"/>
      <c r="AW91" s="1157"/>
      <c r="AX91" s="1157"/>
      <c r="AY91" s="1157"/>
      <c r="AZ91" s="1157"/>
      <c r="BA91" s="1157"/>
    </row>
    <row r="92" spans="1:53" ht="12.75">
      <c r="A92" s="1157"/>
      <c r="B92" s="1157"/>
      <c r="C92" s="1157"/>
      <c r="D92" s="1157"/>
      <c r="E92" s="1157"/>
      <c r="F92" s="1157"/>
      <c r="G92" s="1157"/>
      <c r="H92" s="1157"/>
      <c r="I92" s="1188"/>
      <c r="J92" s="1188"/>
      <c r="K92" s="1188"/>
      <c r="L92" s="1188"/>
      <c r="M92" s="1188"/>
      <c r="N92" s="1188"/>
      <c r="O92" s="1188"/>
      <c r="P92" s="1188"/>
      <c r="Q92" s="1188"/>
      <c r="R92" s="1188"/>
      <c r="S92" s="1188"/>
      <c r="T92" s="1188"/>
      <c r="U92" s="1188"/>
      <c r="V92" s="1188"/>
      <c r="W92" s="1188"/>
      <c r="X92" s="1188"/>
      <c r="Y92" s="1188"/>
      <c r="Z92" s="1188"/>
      <c r="AA92" s="1157"/>
      <c r="AB92" s="1157"/>
      <c r="AC92" s="1157"/>
      <c r="AD92" s="1157"/>
      <c r="AE92" s="1157"/>
      <c r="AF92" s="1157"/>
      <c r="AG92" s="1157"/>
      <c r="AH92" s="1157"/>
      <c r="AI92" s="1157"/>
      <c r="AJ92" s="1157"/>
      <c r="AK92" s="1157"/>
      <c r="AL92" s="1157"/>
      <c r="AM92" s="1157"/>
      <c r="AN92" s="1157"/>
      <c r="AO92" s="1157"/>
      <c r="AP92" s="1157"/>
      <c r="AQ92" s="1157"/>
      <c r="AR92" s="1157"/>
      <c r="AS92" s="1157"/>
      <c r="AT92" s="1157"/>
      <c r="AU92" s="1157"/>
      <c r="AV92" s="1157"/>
      <c r="AW92" s="1157"/>
      <c r="AX92" s="1157"/>
      <c r="AY92" s="1157"/>
      <c r="AZ92" s="1157"/>
      <c r="BA92" s="1157"/>
    </row>
    <row r="93" spans="1:53" ht="12.75">
      <c r="A93" s="1157"/>
      <c r="B93" s="1157"/>
      <c r="C93" s="1157"/>
      <c r="D93" s="1157"/>
      <c r="E93" s="1157"/>
      <c r="F93" s="1157"/>
      <c r="G93" s="1157"/>
      <c r="H93" s="1157"/>
      <c r="I93" s="1188"/>
      <c r="J93" s="1188"/>
      <c r="K93" s="1188"/>
      <c r="L93" s="1188"/>
      <c r="M93" s="1188"/>
      <c r="N93" s="1188"/>
      <c r="O93" s="1188"/>
      <c r="P93" s="1188"/>
      <c r="Q93" s="1188"/>
      <c r="R93" s="1188"/>
      <c r="S93" s="1188"/>
      <c r="T93" s="1188"/>
      <c r="U93" s="1188"/>
      <c r="V93" s="1188"/>
      <c r="W93" s="1188"/>
      <c r="X93" s="1188"/>
      <c r="Y93" s="1188"/>
      <c r="Z93" s="1188"/>
      <c r="AA93" s="1157"/>
      <c r="AB93" s="1157"/>
      <c r="AC93" s="1157"/>
      <c r="AD93" s="1157"/>
      <c r="AE93" s="1157"/>
      <c r="AF93" s="1157"/>
      <c r="AG93" s="1157"/>
      <c r="AH93" s="1157"/>
      <c r="AI93" s="1157"/>
      <c r="AJ93" s="1157"/>
      <c r="AK93" s="1157"/>
      <c r="AL93" s="1157"/>
      <c r="AM93" s="1157"/>
      <c r="AN93" s="1157"/>
      <c r="AO93" s="1157"/>
      <c r="AP93" s="1157"/>
      <c r="AQ93" s="1157"/>
      <c r="AR93" s="1157"/>
      <c r="AS93" s="1157"/>
      <c r="AT93" s="1157"/>
      <c r="AU93" s="1157"/>
      <c r="AV93" s="1157"/>
      <c r="AW93" s="1157"/>
      <c r="AX93" s="1157"/>
      <c r="AY93" s="1157"/>
      <c r="AZ93" s="1157"/>
      <c r="BA93" s="1157"/>
    </row>
    <row r="94" spans="1:53" ht="12.75">
      <c r="A94" s="1157"/>
      <c r="B94" s="1157"/>
      <c r="C94" s="1157"/>
      <c r="D94" s="1157"/>
      <c r="E94" s="1157"/>
      <c r="F94" s="1157"/>
      <c r="G94" s="1157"/>
      <c r="H94" s="1157"/>
      <c r="I94" s="1188"/>
      <c r="J94" s="1188"/>
      <c r="K94" s="1188"/>
      <c r="L94" s="1188"/>
      <c r="M94" s="1188"/>
      <c r="N94" s="1188"/>
      <c r="O94" s="1188"/>
      <c r="P94" s="1188"/>
      <c r="Q94" s="1188"/>
      <c r="R94" s="1188"/>
      <c r="S94" s="1188"/>
      <c r="T94" s="1188"/>
      <c r="U94" s="1188"/>
      <c r="V94" s="1188"/>
      <c r="W94" s="1188"/>
      <c r="X94" s="1188"/>
      <c r="Y94" s="1188"/>
      <c r="Z94" s="1188"/>
      <c r="AA94" s="1157"/>
      <c r="AB94" s="1157"/>
      <c r="AC94" s="1157"/>
      <c r="AD94" s="1157"/>
      <c r="AE94" s="1157"/>
      <c r="AF94" s="1157"/>
      <c r="AG94" s="1157"/>
      <c r="AH94" s="1157"/>
      <c r="AI94" s="1157"/>
      <c r="AJ94" s="1157"/>
      <c r="AK94" s="1157"/>
      <c r="AL94" s="1157"/>
      <c r="AM94" s="1157"/>
      <c r="AN94" s="1157"/>
      <c r="AO94" s="1157"/>
      <c r="AP94" s="1157"/>
      <c r="AQ94" s="1157"/>
      <c r="AR94" s="1157"/>
      <c r="AS94" s="1157"/>
      <c r="AT94" s="1157"/>
      <c r="AU94" s="1157"/>
      <c r="AV94" s="1157"/>
      <c r="AW94" s="1157"/>
      <c r="AX94" s="1157"/>
      <c r="AY94" s="1157"/>
      <c r="AZ94" s="1157"/>
      <c r="BA94" s="1157"/>
    </row>
    <row r="95" spans="1:53" ht="12.75">
      <c r="A95" s="1157"/>
      <c r="B95" s="1157"/>
      <c r="C95" s="1157"/>
      <c r="D95" s="1157"/>
      <c r="E95" s="1157"/>
      <c r="F95" s="1157"/>
      <c r="G95" s="1157"/>
      <c r="H95" s="1157"/>
      <c r="I95" s="1188"/>
      <c r="J95" s="1188"/>
      <c r="K95" s="1188"/>
      <c r="L95" s="1188"/>
      <c r="M95" s="1188"/>
      <c r="N95" s="1188"/>
      <c r="O95" s="1188"/>
      <c r="P95" s="1188"/>
      <c r="Q95" s="1188"/>
      <c r="R95" s="1188"/>
      <c r="S95" s="1188"/>
      <c r="T95" s="1188"/>
      <c r="U95" s="1188"/>
      <c r="V95" s="1188"/>
      <c r="W95" s="1188"/>
      <c r="X95" s="1188"/>
      <c r="Y95" s="1188"/>
      <c r="Z95" s="1188"/>
      <c r="AA95" s="1157"/>
      <c r="AB95" s="1157"/>
      <c r="AC95" s="1157"/>
      <c r="AD95" s="1157"/>
      <c r="AE95" s="1157"/>
      <c r="AF95" s="1157"/>
      <c r="AG95" s="1157"/>
      <c r="AH95" s="1157"/>
      <c r="AI95" s="1157"/>
      <c r="AJ95" s="1157"/>
      <c r="AK95" s="1157"/>
      <c r="AL95" s="1157"/>
      <c r="AM95" s="1157"/>
      <c r="AN95" s="1157"/>
      <c r="AO95" s="1157"/>
      <c r="AP95" s="1157"/>
      <c r="AQ95" s="1157"/>
      <c r="AR95" s="1157"/>
      <c r="AS95" s="1157"/>
      <c r="AT95" s="1157"/>
      <c r="AU95" s="1157"/>
      <c r="AV95" s="1157"/>
      <c r="AW95" s="1157"/>
      <c r="AX95" s="1157"/>
      <c r="AY95" s="1157"/>
      <c r="AZ95" s="1157"/>
      <c r="BA95" s="1157"/>
    </row>
    <row r="96" spans="1:53" ht="12.75">
      <c r="A96" s="1157"/>
      <c r="B96" s="1157"/>
      <c r="C96" s="1157"/>
      <c r="D96" s="1157"/>
      <c r="E96" s="1157"/>
      <c r="F96" s="1157"/>
      <c r="G96" s="1157"/>
      <c r="H96" s="1157"/>
      <c r="I96" s="1188"/>
      <c r="J96" s="1188"/>
      <c r="K96" s="1188"/>
      <c r="L96" s="1188"/>
      <c r="M96" s="1188"/>
      <c r="N96" s="1188"/>
      <c r="O96" s="1188"/>
      <c r="P96" s="1188"/>
      <c r="Q96" s="1188"/>
      <c r="R96" s="1188"/>
      <c r="S96" s="1188"/>
      <c r="T96" s="1188"/>
      <c r="U96" s="1188"/>
      <c r="V96" s="1188"/>
      <c r="W96" s="1188"/>
      <c r="X96" s="1188"/>
      <c r="Y96" s="1188"/>
      <c r="Z96" s="1188"/>
      <c r="AA96" s="1157"/>
      <c r="AB96" s="1157"/>
      <c r="AC96" s="1157"/>
      <c r="AD96" s="1157"/>
      <c r="AE96" s="1157"/>
      <c r="AF96" s="1157"/>
      <c r="AG96" s="1157"/>
      <c r="AH96" s="1157"/>
      <c r="AI96" s="1157"/>
      <c r="AJ96" s="1157"/>
      <c r="AK96" s="1157"/>
      <c r="AL96" s="1157"/>
      <c r="AM96" s="1157"/>
      <c r="AN96" s="1157"/>
      <c r="AO96" s="1157"/>
      <c r="AP96" s="1157"/>
      <c r="AQ96" s="1157"/>
      <c r="AR96" s="1157"/>
      <c r="AS96" s="1157"/>
      <c r="AT96" s="1157"/>
      <c r="AU96" s="1157"/>
      <c r="AV96" s="1157"/>
      <c r="AW96" s="1157"/>
      <c r="AX96" s="1157"/>
      <c r="AY96" s="1157"/>
      <c r="AZ96" s="1157"/>
      <c r="BA96" s="1157"/>
    </row>
    <row r="97" spans="1:53" ht="12.75">
      <c r="A97" s="1157"/>
      <c r="B97" s="1157"/>
      <c r="C97" s="1157"/>
      <c r="D97" s="1157"/>
      <c r="E97" s="1157"/>
      <c r="F97" s="1157"/>
      <c r="G97" s="1157"/>
      <c r="H97" s="1157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188"/>
      <c r="AA97" s="1157"/>
      <c r="AB97" s="1157"/>
      <c r="AC97" s="1157"/>
      <c r="AD97" s="1157"/>
      <c r="AE97" s="1157"/>
      <c r="AF97" s="1157"/>
      <c r="AG97" s="1157"/>
      <c r="AH97" s="1157"/>
      <c r="AI97" s="1157"/>
      <c r="AJ97" s="1157"/>
      <c r="AK97" s="1157"/>
      <c r="AL97" s="1157"/>
      <c r="AM97" s="1157"/>
      <c r="AN97" s="1157"/>
      <c r="AO97" s="1157"/>
      <c r="AP97" s="1157"/>
      <c r="AQ97" s="1157"/>
      <c r="AR97" s="1157"/>
      <c r="AS97" s="1157"/>
      <c r="AT97" s="1157"/>
      <c r="AU97" s="1157"/>
      <c r="AV97" s="1157"/>
      <c r="AW97" s="1157"/>
      <c r="AX97" s="1157"/>
      <c r="AY97" s="1157"/>
      <c r="AZ97" s="1157"/>
      <c r="BA97" s="1157"/>
    </row>
    <row r="98" spans="1:53" ht="12.75">
      <c r="A98" s="1157"/>
      <c r="B98" s="1157"/>
      <c r="C98" s="1157"/>
      <c r="D98" s="1157"/>
      <c r="E98" s="1157"/>
      <c r="F98" s="1157"/>
      <c r="G98" s="1157"/>
      <c r="H98" s="1157"/>
      <c r="I98" s="1188"/>
      <c r="J98" s="1188"/>
      <c r="K98" s="1188"/>
      <c r="L98" s="1188"/>
      <c r="M98" s="1188"/>
      <c r="N98" s="1188"/>
      <c r="O98" s="1188"/>
      <c r="P98" s="1188"/>
      <c r="Q98" s="1188"/>
      <c r="R98" s="1188"/>
      <c r="S98" s="1188"/>
      <c r="T98" s="1188"/>
      <c r="U98" s="1188"/>
      <c r="V98" s="1188"/>
      <c r="W98" s="1188"/>
      <c r="X98" s="1188"/>
      <c r="Y98" s="1188"/>
      <c r="Z98" s="1188"/>
      <c r="AA98" s="1157"/>
      <c r="AB98" s="1157"/>
      <c r="AC98" s="1157"/>
      <c r="AD98" s="1157"/>
      <c r="AE98" s="1157"/>
      <c r="AF98" s="1157"/>
      <c r="AG98" s="1157"/>
      <c r="AH98" s="1157"/>
      <c r="AI98" s="1157"/>
      <c r="AJ98" s="1157"/>
      <c r="AK98" s="1157"/>
      <c r="AL98" s="1157"/>
      <c r="AM98" s="1157"/>
      <c r="AN98" s="1157"/>
      <c r="AO98" s="1157"/>
      <c r="AP98" s="1157"/>
      <c r="AQ98" s="1157"/>
      <c r="AR98" s="1157"/>
      <c r="AS98" s="1157"/>
      <c r="AT98" s="1157"/>
      <c r="AU98" s="1157"/>
      <c r="AV98" s="1157"/>
      <c r="AW98" s="1157"/>
      <c r="AX98" s="1157"/>
      <c r="AY98" s="1157"/>
      <c r="AZ98" s="1157"/>
      <c r="BA98" s="1157"/>
    </row>
    <row r="99" spans="1:53" ht="12.75">
      <c r="A99" s="1157"/>
      <c r="B99" s="1157"/>
      <c r="C99" s="1157"/>
      <c r="D99" s="1157"/>
      <c r="E99" s="1157"/>
      <c r="F99" s="1157"/>
      <c r="G99" s="1157"/>
      <c r="H99" s="1157"/>
      <c r="I99" s="1188"/>
      <c r="J99" s="1188"/>
      <c r="K99" s="1188"/>
      <c r="L99" s="1188"/>
      <c r="M99" s="1188"/>
      <c r="N99" s="1188"/>
      <c r="O99" s="1188"/>
      <c r="P99" s="1188"/>
      <c r="Q99" s="1188"/>
      <c r="R99" s="1188"/>
      <c r="S99" s="1188"/>
      <c r="T99" s="1188"/>
      <c r="U99" s="1188"/>
      <c r="V99" s="1188"/>
      <c r="W99" s="1188"/>
      <c r="X99" s="1188"/>
      <c r="Y99" s="1188"/>
      <c r="Z99" s="1188"/>
      <c r="AA99" s="1157"/>
      <c r="AB99" s="1157"/>
      <c r="AC99" s="1157"/>
      <c r="AD99" s="1157"/>
      <c r="AE99" s="1157"/>
      <c r="AF99" s="1157"/>
      <c r="AG99" s="1157"/>
      <c r="AH99" s="1157"/>
      <c r="AI99" s="1157"/>
      <c r="AJ99" s="1157"/>
      <c r="AK99" s="1157"/>
      <c r="AL99" s="1157"/>
      <c r="AM99" s="1157"/>
      <c r="AN99" s="1157"/>
      <c r="AO99" s="1157"/>
      <c r="AP99" s="1157"/>
      <c r="AQ99" s="1157"/>
      <c r="AR99" s="1157"/>
      <c r="AS99" s="1157"/>
      <c r="AT99" s="1157"/>
      <c r="AU99" s="1157"/>
      <c r="AV99" s="1157"/>
      <c r="AW99" s="1157"/>
      <c r="AX99" s="1157"/>
      <c r="AY99" s="1157"/>
      <c r="AZ99" s="1157"/>
      <c r="BA99" s="1157"/>
    </row>
    <row r="100" spans="1:53" ht="12.75">
      <c r="A100" s="1157"/>
      <c r="B100" s="1157"/>
      <c r="C100" s="1157"/>
      <c r="D100" s="1157"/>
      <c r="E100" s="1157"/>
      <c r="F100" s="1157"/>
      <c r="G100" s="1157"/>
      <c r="H100" s="1157"/>
      <c r="I100" s="1188"/>
      <c r="J100" s="1188"/>
      <c r="K100" s="1188"/>
      <c r="L100" s="1188"/>
      <c r="M100" s="1188"/>
      <c r="N100" s="1188"/>
      <c r="O100" s="1188"/>
      <c r="P100" s="1188"/>
      <c r="Q100" s="1188"/>
      <c r="R100" s="1188"/>
      <c r="S100" s="1188"/>
      <c r="T100" s="1188"/>
      <c r="U100" s="1188"/>
      <c r="V100" s="1188"/>
      <c r="W100" s="1188"/>
      <c r="X100" s="1188"/>
      <c r="Y100" s="1188"/>
      <c r="Z100" s="1188"/>
      <c r="AA100" s="1157"/>
      <c r="AB100" s="1157"/>
      <c r="AC100" s="1157"/>
      <c r="AD100" s="1157"/>
      <c r="AE100" s="1157"/>
      <c r="AF100" s="1157"/>
      <c r="AG100" s="1157"/>
      <c r="AH100" s="1157"/>
      <c r="AI100" s="1157"/>
      <c r="AJ100" s="1157"/>
      <c r="AK100" s="1157"/>
      <c r="AL100" s="1157"/>
      <c r="AM100" s="1157"/>
      <c r="AN100" s="1157"/>
      <c r="AO100" s="1157"/>
      <c r="AP100" s="1157"/>
      <c r="AQ100" s="1157"/>
      <c r="AR100" s="1157"/>
      <c r="AS100" s="1157"/>
      <c r="AT100" s="1157"/>
      <c r="AU100" s="1157"/>
      <c r="AV100" s="1157"/>
      <c r="AW100" s="1157"/>
      <c r="AX100" s="1157"/>
      <c r="AY100" s="1157"/>
      <c r="AZ100" s="1157"/>
      <c r="BA100" s="1157"/>
    </row>
    <row r="101" spans="1:53" ht="12.75">
      <c r="A101" s="1157"/>
      <c r="B101" s="1157"/>
      <c r="C101" s="1157"/>
      <c r="D101" s="1157"/>
      <c r="E101" s="1157"/>
      <c r="F101" s="1157"/>
      <c r="G101" s="1157"/>
      <c r="H101" s="1157"/>
      <c r="I101" s="1188"/>
      <c r="J101" s="1188"/>
      <c r="K101" s="1188"/>
      <c r="L101" s="1188"/>
      <c r="M101" s="1188"/>
      <c r="N101" s="1188"/>
      <c r="O101" s="1188"/>
      <c r="P101" s="1188"/>
      <c r="Q101" s="1188"/>
      <c r="R101" s="1188"/>
      <c r="S101" s="1188"/>
      <c r="T101" s="1188"/>
      <c r="U101" s="1188"/>
      <c r="V101" s="1188"/>
      <c r="W101" s="1188"/>
      <c r="X101" s="1188"/>
      <c r="Y101" s="1188"/>
      <c r="Z101" s="1188"/>
      <c r="AA101" s="1157"/>
      <c r="AB101" s="1157"/>
      <c r="AC101" s="1157"/>
      <c r="AD101" s="1157"/>
      <c r="AE101" s="1157"/>
      <c r="AF101" s="1157"/>
      <c r="AG101" s="1157"/>
      <c r="AH101" s="1157"/>
      <c r="AI101" s="1157"/>
      <c r="AJ101" s="1157"/>
      <c r="AK101" s="1157"/>
      <c r="AL101" s="1157"/>
      <c r="AM101" s="1157"/>
      <c r="AN101" s="1157"/>
      <c r="AO101" s="1157"/>
      <c r="AP101" s="1157"/>
      <c r="AQ101" s="1157"/>
      <c r="AR101" s="1157"/>
      <c r="AS101" s="1157"/>
      <c r="AT101" s="1157"/>
      <c r="AU101" s="1157"/>
      <c r="AV101" s="1157"/>
      <c r="AW101" s="1157"/>
      <c r="AX101" s="1157"/>
      <c r="AY101" s="1157"/>
      <c r="AZ101" s="1157"/>
      <c r="BA101" s="1157"/>
    </row>
    <row r="102" spans="1:53" ht="12.75">
      <c r="A102" s="1157"/>
      <c r="B102" s="1157"/>
      <c r="C102" s="1157"/>
      <c r="D102" s="1157"/>
      <c r="E102" s="1157"/>
      <c r="F102" s="1157"/>
      <c r="G102" s="1157"/>
      <c r="H102" s="1157"/>
      <c r="I102" s="1188"/>
      <c r="J102" s="1188"/>
      <c r="K102" s="1188"/>
      <c r="L102" s="1188"/>
      <c r="M102" s="1188"/>
      <c r="N102" s="1188"/>
      <c r="O102" s="1188"/>
      <c r="P102" s="1188"/>
      <c r="Q102" s="1188"/>
      <c r="R102" s="1188"/>
      <c r="S102" s="1188"/>
      <c r="T102" s="1188"/>
      <c r="U102" s="1188"/>
      <c r="V102" s="1188"/>
      <c r="W102" s="1188"/>
      <c r="X102" s="1188"/>
      <c r="Y102" s="1188"/>
      <c r="Z102" s="1188"/>
      <c r="AA102" s="1157"/>
      <c r="AB102" s="1157"/>
      <c r="AC102" s="1157"/>
      <c r="AD102" s="1157"/>
      <c r="AE102" s="1157"/>
      <c r="AF102" s="1157"/>
      <c r="AG102" s="1157"/>
      <c r="AH102" s="1157"/>
      <c r="AI102" s="1157"/>
      <c r="AJ102" s="1157"/>
      <c r="AK102" s="1157"/>
      <c r="AL102" s="1157"/>
      <c r="AM102" s="1157"/>
      <c r="AN102" s="1157"/>
      <c r="AO102" s="1157"/>
      <c r="AP102" s="1157"/>
      <c r="AQ102" s="1157"/>
      <c r="AR102" s="1157"/>
      <c r="AS102" s="1157"/>
      <c r="AT102" s="1157"/>
      <c r="AU102" s="1157"/>
      <c r="AV102" s="1157"/>
      <c r="AW102" s="1157"/>
      <c r="AX102" s="1157"/>
      <c r="AY102" s="1157"/>
      <c r="AZ102" s="1157"/>
      <c r="BA102" s="1157"/>
    </row>
    <row r="103" spans="1:53" ht="12.75">
      <c r="A103" s="1157"/>
      <c r="B103" s="1157"/>
      <c r="C103" s="1157"/>
      <c r="D103" s="1157"/>
      <c r="E103" s="1157"/>
      <c r="F103" s="1157"/>
      <c r="G103" s="1157"/>
      <c r="H103" s="1157"/>
      <c r="I103" s="1188"/>
      <c r="J103" s="1188"/>
      <c r="K103" s="1188"/>
      <c r="L103" s="1188"/>
      <c r="M103" s="1188"/>
      <c r="N103" s="1188"/>
      <c r="O103" s="1188"/>
      <c r="P103" s="1188"/>
      <c r="Q103" s="1188"/>
      <c r="R103" s="1188"/>
      <c r="S103" s="1188"/>
      <c r="T103" s="1188"/>
      <c r="U103" s="1188"/>
      <c r="V103" s="1188"/>
      <c r="W103" s="1188"/>
      <c r="X103" s="1188"/>
      <c r="Y103" s="1188"/>
      <c r="Z103" s="1188"/>
      <c r="AA103" s="1157"/>
      <c r="AB103" s="1157"/>
      <c r="AC103" s="1157"/>
      <c r="AD103" s="1157"/>
      <c r="AE103" s="1157"/>
      <c r="AF103" s="1157"/>
      <c r="AG103" s="1157"/>
      <c r="AH103" s="1157"/>
      <c r="AI103" s="1157"/>
      <c r="AJ103" s="1157"/>
      <c r="AK103" s="1157"/>
      <c r="AL103" s="1157"/>
      <c r="AM103" s="1157"/>
      <c r="AN103" s="1157"/>
      <c r="AO103" s="1157"/>
      <c r="AP103" s="1157"/>
      <c r="AQ103" s="1157"/>
      <c r="AR103" s="1157"/>
      <c r="AS103" s="1157"/>
      <c r="AT103" s="1157"/>
      <c r="AU103" s="1157"/>
      <c r="AV103" s="1157"/>
      <c r="AW103" s="1157"/>
      <c r="AX103" s="1157"/>
      <c r="AY103" s="1157"/>
      <c r="AZ103" s="1157"/>
      <c r="BA103" s="1157"/>
    </row>
    <row r="104" spans="1:53" ht="12.75">
      <c r="A104" s="1157"/>
      <c r="B104" s="1157"/>
      <c r="C104" s="1157"/>
      <c r="D104" s="1157"/>
      <c r="E104" s="1157"/>
      <c r="F104" s="1157"/>
      <c r="G104" s="1157"/>
      <c r="H104" s="1157"/>
      <c r="I104" s="1188"/>
      <c r="J104" s="1188"/>
      <c r="K104" s="1188"/>
      <c r="L104" s="1188"/>
      <c r="M104" s="1188"/>
      <c r="N104" s="1188"/>
      <c r="O104" s="1188"/>
      <c r="P104" s="1188"/>
      <c r="Q104" s="1188"/>
      <c r="R104" s="1188"/>
      <c r="S104" s="1188"/>
      <c r="T104" s="1188"/>
      <c r="U104" s="1188"/>
      <c r="V104" s="1188"/>
      <c r="W104" s="1188"/>
      <c r="X104" s="1188"/>
      <c r="Y104" s="1188"/>
      <c r="Z104" s="1188"/>
      <c r="AA104" s="1157"/>
      <c r="AB104" s="1157"/>
      <c r="AC104" s="1157"/>
      <c r="AD104" s="1157"/>
      <c r="AE104" s="1157"/>
      <c r="AF104" s="1157"/>
      <c r="AG104" s="1157"/>
      <c r="AH104" s="1157"/>
      <c r="AI104" s="1157"/>
      <c r="AJ104" s="1157"/>
      <c r="AK104" s="1157"/>
      <c r="AL104" s="1157"/>
      <c r="AM104" s="1157"/>
      <c r="AN104" s="1157"/>
      <c r="AO104" s="1157"/>
      <c r="AP104" s="1157"/>
      <c r="AQ104" s="1157"/>
      <c r="AR104" s="1157"/>
      <c r="AS104" s="1157"/>
      <c r="AT104" s="1157"/>
      <c r="AU104" s="1157"/>
      <c r="AV104" s="1157"/>
      <c r="AW104" s="1157"/>
      <c r="AX104" s="1157"/>
      <c r="AY104" s="1157"/>
      <c r="AZ104" s="1157"/>
      <c r="BA104" s="1157"/>
    </row>
    <row r="105" spans="1:53" ht="12.75">
      <c r="A105" s="1157"/>
      <c r="B105" s="1157"/>
      <c r="C105" s="1157"/>
      <c r="D105" s="1157"/>
      <c r="E105" s="1157"/>
      <c r="F105" s="1157"/>
      <c r="G105" s="1157"/>
      <c r="H105" s="1157"/>
      <c r="I105" s="1188"/>
      <c r="J105" s="1188"/>
      <c r="K105" s="1188"/>
      <c r="L105" s="1188"/>
      <c r="M105" s="1188"/>
      <c r="N105" s="1188"/>
      <c r="O105" s="1188"/>
      <c r="P105" s="1188"/>
      <c r="Q105" s="1188"/>
      <c r="R105" s="1188"/>
      <c r="S105" s="1188"/>
      <c r="T105" s="1188"/>
      <c r="U105" s="1188"/>
      <c r="V105" s="1188"/>
      <c r="W105" s="1188"/>
      <c r="X105" s="1188"/>
      <c r="Y105" s="1188"/>
      <c r="Z105" s="1188"/>
      <c r="AA105" s="1157"/>
      <c r="AB105" s="1157"/>
      <c r="AC105" s="1157"/>
      <c r="AD105" s="1157"/>
      <c r="AE105" s="1157"/>
      <c r="AF105" s="1157"/>
      <c r="AG105" s="1157"/>
      <c r="AH105" s="1157"/>
      <c r="AI105" s="1157"/>
      <c r="AJ105" s="1157"/>
      <c r="AK105" s="1157"/>
      <c r="AL105" s="1157"/>
      <c r="AM105" s="1157"/>
      <c r="AN105" s="1157"/>
      <c r="AO105" s="1157"/>
      <c r="AP105" s="1157"/>
      <c r="AQ105" s="1157"/>
      <c r="AR105" s="1157"/>
      <c r="AS105" s="1157"/>
      <c r="AT105" s="1157"/>
      <c r="AU105" s="1157"/>
      <c r="AV105" s="1157"/>
      <c r="AW105" s="1157"/>
      <c r="AX105" s="1157"/>
      <c r="AY105" s="1157"/>
      <c r="AZ105" s="1157"/>
      <c r="BA105" s="1157"/>
    </row>
    <row r="106" spans="1:53" ht="12.75">
      <c r="A106" s="1157"/>
      <c r="B106" s="1157"/>
      <c r="C106" s="1157"/>
      <c r="D106" s="1157"/>
      <c r="E106" s="1157"/>
      <c r="F106" s="1157"/>
      <c r="G106" s="1157"/>
      <c r="H106" s="1157"/>
      <c r="I106" s="1188"/>
      <c r="J106" s="1188"/>
      <c r="K106" s="1188"/>
      <c r="L106" s="1188"/>
      <c r="M106" s="1188"/>
      <c r="N106" s="1188"/>
      <c r="O106" s="1188"/>
      <c r="P106" s="1188"/>
      <c r="Q106" s="1188"/>
      <c r="R106" s="1188"/>
      <c r="S106" s="1188"/>
      <c r="T106" s="1188"/>
      <c r="U106" s="1188"/>
      <c r="V106" s="1188"/>
      <c r="W106" s="1188"/>
      <c r="X106" s="1188"/>
      <c r="Y106" s="1188"/>
      <c r="Z106" s="1188"/>
      <c r="AA106" s="1157"/>
      <c r="AB106" s="1157"/>
      <c r="AC106" s="1157"/>
      <c r="AD106" s="1157"/>
      <c r="AE106" s="1157"/>
      <c r="AF106" s="1157"/>
      <c r="AG106" s="1157"/>
      <c r="AH106" s="1157"/>
      <c r="AI106" s="1157"/>
      <c r="AJ106" s="1157"/>
      <c r="AK106" s="1157"/>
      <c r="AL106" s="1157"/>
      <c r="AM106" s="1157"/>
      <c r="AN106" s="1157"/>
      <c r="AO106" s="1157"/>
      <c r="AP106" s="1157"/>
      <c r="AQ106" s="1157"/>
      <c r="AR106" s="1157"/>
      <c r="AS106" s="1157"/>
      <c r="AT106" s="1157"/>
      <c r="AU106" s="1157"/>
      <c r="AV106" s="1157"/>
      <c r="AW106" s="1157"/>
      <c r="AX106" s="1157"/>
      <c r="AY106" s="1157"/>
      <c r="AZ106" s="1157"/>
      <c r="BA106" s="1157"/>
    </row>
    <row r="107" spans="1:53" ht="12.75">
      <c r="A107" s="1157"/>
      <c r="B107" s="1157"/>
      <c r="C107" s="1157"/>
      <c r="D107" s="1157"/>
      <c r="E107" s="1157"/>
      <c r="F107" s="1157"/>
      <c r="G107" s="1157"/>
      <c r="H107" s="1157"/>
      <c r="I107" s="1188"/>
      <c r="J107" s="1188"/>
      <c r="K107" s="1188"/>
      <c r="L107" s="1188"/>
      <c r="M107" s="1188"/>
      <c r="N107" s="1188"/>
      <c r="O107" s="1188"/>
      <c r="P107" s="1188"/>
      <c r="Q107" s="1188"/>
      <c r="R107" s="1188"/>
      <c r="S107" s="1188"/>
      <c r="T107" s="1188"/>
      <c r="U107" s="1188"/>
      <c r="V107" s="1188"/>
      <c r="W107" s="1188"/>
      <c r="X107" s="1188"/>
      <c r="Y107" s="1188"/>
      <c r="Z107" s="1188"/>
      <c r="AA107" s="1157"/>
      <c r="AB107" s="1157"/>
      <c r="AC107" s="1157"/>
      <c r="AD107" s="1157"/>
      <c r="AE107" s="1157"/>
      <c r="AF107" s="1157"/>
      <c r="AG107" s="1157"/>
      <c r="AH107" s="1157"/>
      <c r="AI107" s="1157"/>
      <c r="AJ107" s="1157"/>
      <c r="AK107" s="1157"/>
      <c r="AL107" s="1157"/>
      <c r="AM107" s="1157"/>
      <c r="AN107" s="1157"/>
      <c r="AO107" s="1157"/>
      <c r="AP107" s="1157"/>
      <c r="AQ107" s="1157"/>
      <c r="AR107" s="1157"/>
      <c r="AS107" s="1157"/>
      <c r="AT107" s="1157"/>
      <c r="AU107" s="1157"/>
      <c r="AV107" s="1157"/>
      <c r="AW107" s="1157"/>
      <c r="AX107" s="1157"/>
      <c r="AY107" s="1157"/>
      <c r="AZ107" s="1157"/>
      <c r="BA107" s="1157"/>
    </row>
    <row r="108" spans="1:53" ht="12.75">
      <c r="A108" s="1157"/>
      <c r="B108" s="1157"/>
      <c r="C108" s="1157"/>
      <c r="D108" s="1157"/>
      <c r="E108" s="1157"/>
      <c r="F108" s="1157"/>
      <c r="G108" s="1157"/>
      <c r="H108" s="1157"/>
      <c r="I108" s="1188"/>
      <c r="J108" s="1188"/>
      <c r="K108" s="1188"/>
      <c r="L108" s="1188"/>
      <c r="M108" s="1188"/>
      <c r="N108" s="1188"/>
      <c r="O108" s="1188"/>
      <c r="P108" s="1188"/>
      <c r="Q108" s="1188"/>
      <c r="R108" s="1188"/>
      <c r="S108" s="1188"/>
      <c r="T108" s="1188"/>
      <c r="U108" s="1188"/>
      <c r="V108" s="1188"/>
      <c r="W108" s="1188"/>
      <c r="X108" s="1188"/>
      <c r="Y108" s="1188"/>
      <c r="Z108" s="1188"/>
      <c r="AA108" s="1157"/>
      <c r="AB108" s="1157"/>
      <c r="AC108" s="1157"/>
      <c r="AD108" s="1157"/>
      <c r="AE108" s="1157"/>
      <c r="AF108" s="1157"/>
      <c r="AG108" s="1157"/>
      <c r="AH108" s="1157"/>
      <c r="AI108" s="1157"/>
      <c r="AJ108" s="1157"/>
      <c r="AK108" s="1157"/>
      <c r="AL108" s="1157"/>
      <c r="AM108" s="1157"/>
      <c r="AN108" s="1157"/>
      <c r="AO108" s="1157"/>
      <c r="AP108" s="1157"/>
      <c r="AQ108" s="1157"/>
      <c r="AR108" s="1157"/>
      <c r="AS108" s="1157"/>
      <c r="AT108" s="1157"/>
      <c r="AU108" s="1157"/>
      <c r="AV108" s="1157"/>
      <c r="AW108" s="1157"/>
      <c r="AX108" s="1157"/>
      <c r="AY108" s="1157"/>
      <c r="AZ108" s="1157"/>
      <c r="BA108" s="1157"/>
    </row>
    <row r="109" spans="1:53" ht="12.75">
      <c r="A109" s="1157"/>
      <c r="B109" s="1157"/>
      <c r="C109" s="1157"/>
      <c r="D109" s="1157"/>
      <c r="E109" s="1157"/>
      <c r="F109" s="1157"/>
      <c r="G109" s="1157"/>
      <c r="H109" s="1157"/>
      <c r="I109" s="1188"/>
      <c r="J109" s="1188"/>
      <c r="K109" s="1188"/>
      <c r="L109" s="1188"/>
      <c r="M109" s="1188"/>
      <c r="N109" s="1188"/>
      <c r="O109" s="1188"/>
      <c r="P109" s="1188"/>
      <c r="Q109" s="1188"/>
      <c r="R109" s="1188"/>
      <c r="S109" s="1188"/>
      <c r="T109" s="1188"/>
      <c r="U109" s="1188"/>
      <c r="V109" s="1188"/>
      <c r="W109" s="1188"/>
      <c r="X109" s="1188"/>
      <c r="Y109" s="1188"/>
      <c r="Z109" s="1188"/>
      <c r="AA109" s="1157"/>
      <c r="AB109" s="1157"/>
      <c r="AC109" s="1157"/>
      <c r="AD109" s="1157"/>
      <c r="AE109" s="1157"/>
      <c r="AF109" s="1157"/>
      <c r="AG109" s="1157"/>
      <c r="AH109" s="1157"/>
      <c r="AI109" s="1157"/>
      <c r="AJ109" s="1157"/>
      <c r="AK109" s="1157"/>
      <c r="AL109" s="1157"/>
      <c r="AM109" s="1157"/>
      <c r="AN109" s="1157"/>
      <c r="AO109" s="1157"/>
      <c r="AP109" s="1157"/>
      <c r="AQ109" s="1157"/>
      <c r="AR109" s="1157"/>
      <c r="AS109" s="1157"/>
      <c r="AT109" s="1157"/>
      <c r="AU109" s="1157"/>
      <c r="AV109" s="1157"/>
      <c r="AW109" s="1157"/>
      <c r="AX109" s="1157"/>
      <c r="AY109" s="1157"/>
      <c r="AZ109" s="1157"/>
      <c r="BA109" s="1157"/>
    </row>
    <row r="110" spans="1:53" ht="12.75">
      <c r="A110" s="1157"/>
      <c r="B110" s="1157"/>
      <c r="C110" s="1157"/>
      <c r="D110" s="1157"/>
      <c r="E110" s="1157"/>
      <c r="F110" s="1157"/>
      <c r="G110" s="1157"/>
      <c r="H110" s="1157"/>
      <c r="I110" s="1188"/>
      <c r="J110" s="1188"/>
      <c r="K110" s="1188"/>
      <c r="L110" s="1188"/>
      <c r="M110" s="1188"/>
      <c r="N110" s="1188"/>
      <c r="O110" s="1188"/>
      <c r="P110" s="1188"/>
      <c r="Q110" s="1188"/>
      <c r="R110" s="1188"/>
      <c r="S110" s="1188"/>
      <c r="T110" s="1188"/>
      <c r="U110" s="1188"/>
      <c r="V110" s="1188"/>
      <c r="W110" s="1188"/>
      <c r="X110" s="1188"/>
      <c r="Y110" s="1188"/>
      <c r="Z110" s="1188"/>
      <c r="AA110" s="1157"/>
      <c r="AB110" s="1157"/>
      <c r="AC110" s="1157"/>
      <c r="AD110" s="1157"/>
      <c r="AE110" s="1157"/>
      <c r="AF110" s="1157"/>
      <c r="AG110" s="1157"/>
      <c r="AH110" s="1157"/>
      <c r="AI110" s="1157"/>
      <c r="AJ110" s="1157"/>
      <c r="AK110" s="1157"/>
      <c r="AL110" s="1157"/>
      <c r="AM110" s="1157"/>
      <c r="AN110" s="1157"/>
      <c r="AO110" s="1157"/>
      <c r="AP110" s="1157"/>
      <c r="AQ110" s="1157"/>
      <c r="AR110" s="1157"/>
      <c r="AS110" s="1157"/>
      <c r="AT110" s="1157"/>
      <c r="AU110" s="1157"/>
      <c r="AV110" s="1157"/>
      <c r="AW110" s="1157"/>
      <c r="AX110" s="1157"/>
      <c r="AY110" s="1157"/>
      <c r="AZ110" s="1157"/>
      <c r="BA110" s="1157"/>
    </row>
    <row r="111" spans="1:53" ht="12.75">
      <c r="A111" s="1157"/>
      <c r="B111" s="1157"/>
      <c r="C111" s="1157"/>
      <c r="D111" s="1157"/>
      <c r="E111" s="1157"/>
      <c r="F111" s="1157"/>
      <c r="G111" s="1157"/>
      <c r="H111" s="1157"/>
      <c r="I111" s="1188"/>
      <c r="J111" s="1188"/>
      <c r="K111" s="1188"/>
      <c r="L111" s="1188"/>
      <c r="M111" s="1188"/>
      <c r="N111" s="1188"/>
      <c r="O111" s="1188"/>
      <c r="P111" s="1188"/>
      <c r="Q111" s="1188"/>
      <c r="R111" s="1188"/>
      <c r="S111" s="1188"/>
      <c r="T111" s="1188"/>
      <c r="U111" s="1188"/>
      <c r="V111" s="1188"/>
      <c r="W111" s="1188"/>
      <c r="X111" s="1188"/>
      <c r="Y111" s="1188"/>
      <c r="Z111" s="1188"/>
      <c r="AA111" s="1157"/>
      <c r="AB111" s="1157"/>
      <c r="AC111" s="1157"/>
      <c r="AD111" s="1157"/>
      <c r="AE111" s="1157"/>
      <c r="AF111" s="1157"/>
      <c r="AG111" s="1157"/>
      <c r="AH111" s="1157"/>
      <c r="AI111" s="1157"/>
      <c r="AJ111" s="1157"/>
      <c r="AK111" s="1157"/>
      <c r="AL111" s="1157"/>
      <c r="AM111" s="1157"/>
      <c r="AN111" s="1157"/>
      <c r="AO111" s="1157"/>
      <c r="AP111" s="1157"/>
      <c r="AQ111" s="1157"/>
      <c r="AR111" s="1157"/>
      <c r="AS111" s="1157"/>
      <c r="AT111" s="1157"/>
      <c r="AU111" s="1157"/>
      <c r="AV111" s="1157"/>
      <c r="AW111" s="1157"/>
      <c r="AX111" s="1157"/>
      <c r="AY111" s="1157"/>
      <c r="AZ111" s="1157"/>
      <c r="BA111" s="1157"/>
    </row>
    <row r="112" spans="1:53" ht="12.75">
      <c r="A112" s="1157"/>
      <c r="B112" s="1157"/>
      <c r="C112" s="1157"/>
      <c r="D112" s="1157"/>
      <c r="E112" s="1157"/>
      <c r="F112" s="1157"/>
      <c r="G112" s="1157"/>
      <c r="H112" s="1157"/>
      <c r="I112" s="1188"/>
      <c r="J112" s="1188"/>
      <c r="K112" s="1188"/>
      <c r="L112" s="1188"/>
      <c r="M112" s="1188"/>
      <c r="N112" s="1188"/>
      <c r="O112" s="1188"/>
      <c r="P112" s="1188"/>
      <c r="Q112" s="1188"/>
      <c r="R112" s="1188"/>
      <c r="S112" s="1188"/>
      <c r="T112" s="1188"/>
      <c r="U112" s="1188"/>
      <c r="V112" s="1188"/>
      <c r="W112" s="1188"/>
      <c r="X112" s="1188"/>
      <c r="Y112" s="1188"/>
      <c r="Z112" s="1188"/>
      <c r="AA112" s="1157"/>
      <c r="AB112" s="1157"/>
      <c r="AC112" s="1157"/>
      <c r="AD112" s="1157"/>
      <c r="AE112" s="1157"/>
      <c r="AF112" s="1157"/>
      <c r="AG112" s="1157"/>
      <c r="AH112" s="1157"/>
      <c r="AI112" s="1157"/>
      <c r="AJ112" s="1157"/>
      <c r="AK112" s="1157"/>
      <c r="AL112" s="1157"/>
      <c r="AM112" s="1157"/>
      <c r="AN112" s="1157"/>
      <c r="AO112" s="1157"/>
      <c r="AP112" s="1157"/>
      <c r="AQ112" s="1157"/>
      <c r="AR112" s="1157"/>
      <c r="AS112" s="1157"/>
      <c r="AT112" s="1157"/>
      <c r="AU112" s="1157"/>
      <c r="AV112" s="1157"/>
      <c r="AW112" s="1157"/>
      <c r="AX112" s="1157"/>
      <c r="AY112" s="1157"/>
      <c r="AZ112" s="1157"/>
      <c r="BA112" s="1157"/>
    </row>
    <row r="113" spans="1:53" ht="12.75">
      <c r="A113" s="1157"/>
      <c r="B113" s="1157"/>
      <c r="C113" s="1157"/>
      <c r="D113" s="1157"/>
      <c r="E113" s="1157"/>
      <c r="F113" s="1157"/>
      <c r="G113" s="1157"/>
      <c r="H113" s="1157"/>
      <c r="I113" s="1188"/>
      <c r="J113" s="1188"/>
      <c r="K113" s="1188"/>
      <c r="L113" s="1188"/>
      <c r="M113" s="1188"/>
      <c r="N113" s="1188"/>
      <c r="O113" s="1188"/>
      <c r="P113" s="1188"/>
      <c r="Q113" s="1188"/>
      <c r="R113" s="1188"/>
      <c r="S113" s="1188"/>
      <c r="T113" s="1188"/>
      <c r="U113" s="1188"/>
      <c r="V113" s="1188"/>
      <c r="W113" s="1188"/>
      <c r="X113" s="1188"/>
      <c r="Y113" s="1188"/>
      <c r="Z113" s="1188"/>
      <c r="AA113" s="1157"/>
      <c r="AB113" s="1157"/>
      <c r="AC113" s="1157"/>
      <c r="AD113" s="1157"/>
      <c r="AE113" s="1157"/>
      <c r="AF113" s="1157"/>
      <c r="AG113" s="1157"/>
      <c r="AH113" s="1157"/>
      <c r="AI113" s="1157"/>
      <c r="AJ113" s="1157"/>
      <c r="AK113" s="1157"/>
      <c r="AL113" s="1157"/>
      <c r="AM113" s="1157"/>
      <c r="AN113" s="1157"/>
      <c r="AO113" s="1157"/>
      <c r="AP113" s="1157"/>
      <c r="AQ113" s="1157"/>
      <c r="AR113" s="1157"/>
      <c r="AS113" s="1157"/>
      <c r="AT113" s="1157"/>
      <c r="AU113" s="1157"/>
      <c r="AV113" s="1157"/>
      <c r="AW113" s="1157"/>
      <c r="AX113" s="1157"/>
      <c r="AY113" s="1157"/>
      <c r="AZ113" s="1157"/>
      <c r="BA113" s="1157"/>
    </row>
    <row r="114" spans="1:53" ht="12.75">
      <c r="A114" s="1157"/>
      <c r="B114" s="1157"/>
      <c r="C114" s="1157"/>
      <c r="D114" s="1157"/>
      <c r="E114" s="1157"/>
      <c r="F114" s="1157"/>
      <c r="G114" s="1157"/>
      <c r="H114" s="1157"/>
      <c r="I114" s="1188"/>
      <c r="J114" s="1188"/>
      <c r="K114" s="1188"/>
      <c r="L114" s="1188"/>
      <c r="M114" s="1188"/>
      <c r="N114" s="1188"/>
      <c r="O114" s="1188"/>
      <c r="P114" s="1188"/>
      <c r="Q114" s="1188"/>
      <c r="R114" s="1188"/>
      <c r="S114" s="1188"/>
      <c r="T114" s="1188"/>
      <c r="U114" s="1188"/>
      <c r="V114" s="1188"/>
      <c r="W114" s="1188"/>
      <c r="X114" s="1188"/>
      <c r="Y114" s="1188"/>
      <c r="Z114" s="1188"/>
      <c r="AA114" s="1157"/>
      <c r="AB114" s="1157"/>
      <c r="AC114" s="1157"/>
      <c r="AD114" s="1157"/>
      <c r="AE114" s="1157"/>
      <c r="AF114" s="1157"/>
      <c r="AG114" s="1157"/>
      <c r="AH114" s="1157"/>
      <c r="AI114" s="1157"/>
      <c r="AJ114" s="1157"/>
      <c r="AK114" s="1157"/>
      <c r="AL114" s="1157"/>
      <c r="AM114" s="1157"/>
      <c r="AN114" s="1157"/>
      <c r="AO114" s="1157"/>
      <c r="AP114" s="1157"/>
      <c r="AQ114" s="1157"/>
      <c r="AR114" s="1157"/>
      <c r="AS114" s="1157"/>
      <c r="AT114" s="1157"/>
      <c r="AU114" s="1157"/>
      <c r="AV114" s="1157"/>
      <c r="AW114" s="1157"/>
      <c r="AX114" s="1157"/>
      <c r="AY114" s="1157"/>
      <c r="AZ114" s="1157"/>
      <c r="BA114" s="1157"/>
    </row>
    <row r="115" spans="1:53" ht="12.75">
      <c r="A115" s="1157"/>
      <c r="B115" s="1157"/>
      <c r="C115" s="1157"/>
      <c r="D115" s="1157"/>
      <c r="E115" s="1157"/>
      <c r="F115" s="1157"/>
      <c r="G115" s="1157"/>
      <c r="H115" s="1157"/>
      <c r="I115" s="1188"/>
      <c r="J115" s="1188"/>
      <c r="K115" s="1188"/>
      <c r="L115" s="1188"/>
      <c r="M115" s="1188"/>
      <c r="N115" s="1188"/>
      <c r="O115" s="1188"/>
      <c r="P115" s="1188"/>
      <c r="Q115" s="1188"/>
      <c r="R115" s="1188"/>
      <c r="S115" s="1188"/>
      <c r="T115" s="1188"/>
      <c r="U115" s="1188"/>
      <c r="V115" s="1188"/>
      <c r="W115" s="1188"/>
      <c r="X115" s="1188"/>
      <c r="Y115" s="1188"/>
      <c r="Z115" s="1188"/>
      <c r="AA115" s="1157"/>
      <c r="AB115" s="1157"/>
      <c r="AC115" s="1157"/>
      <c r="AD115" s="1157"/>
      <c r="AE115" s="1157"/>
      <c r="AF115" s="1157"/>
      <c r="AG115" s="1157"/>
      <c r="AH115" s="1157"/>
      <c r="AI115" s="1157"/>
      <c r="AJ115" s="1157"/>
      <c r="AK115" s="1157"/>
      <c r="AL115" s="1157"/>
      <c r="AM115" s="1157"/>
      <c r="AN115" s="1157"/>
      <c r="AO115" s="1157"/>
      <c r="AP115" s="1157"/>
      <c r="AQ115" s="1157"/>
      <c r="AR115" s="1157"/>
      <c r="AS115" s="1157"/>
      <c r="AT115" s="1157"/>
      <c r="AU115" s="1157"/>
      <c r="AV115" s="1157"/>
      <c r="AW115" s="1157"/>
      <c r="AX115" s="1157"/>
      <c r="AY115" s="1157"/>
      <c r="AZ115" s="1157"/>
      <c r="BA115" s="1157"/>
    </row>
    <row r="116" spans="1:53" ht="12.75">
      <c r="A116" s="1157"/>
      <c r="B116" s="1157"/>
      <c r="C116" s="1157"/>
      <c r="D116" s="1157"/>
      <c r="E116" s="1157"/>
      <c r="F116" s="1157"/>
      <c r="G116" s="1157"/>
      <c r="H116" s="1184"/>
      <c r="I116" s="1188"/>
      <c r="J116" s="1188"/>
      <c r="K116" s="1188"/>
      <c r="L116" s="1188"/>
      <c r="M116" s="1188"/>
      <c r="N116" s="1188"/>
      <c r="O116" s="1188"/>
      <c r="P116" s="1188"/>
      <c r="Q116" s="1188"/>
      <c r="R116" s="1188"/>
      <c r="S116" s="1188"/>
      <c r="T116" s="1188"/>
      <c r="U116" s="1188"/>
      <c r="V116" s="1188"/>
      <c r="W116" s="1188"/>
      <c r="X116" s="1188"/>
      <c r="Y116" s="1188"/>
      <c r="Z116" s="1188"/>
      <c r="AA116" s="1157"/>
      <c r="AB116" s="1157"/>
      <c r="AC116" s="1157"/>
      <c r="AD116" s="1157"/>
      <c r="AE116" s="1157"/>
      <c r="AF116" s="1157"/>
      <c r="AG116" s="1157"/>
      <c r="AH116" s="1157"/>
      <c r="AI116" s="1157"/>
      <c r="AJ116" s="1157"/>
      <c r="AK116" s="1157"/>
      <c r="AL116" s="1157"/>
      <c r="AM116" s="1157"/>
      <c r="AN116" s="1157"/>
      <c r="AO116" s="1157"/>
      <c r="AP116" s="1157"/>
      <c r="AQ116" s="1157"/>
      <c r="AR116" s="1157"/>
      <c r="AS116" s="1157"/>
      <c r="AT116" s="1157"/>
      <c r="AU116" s="1157"/>
      <c r="AV116" s="1157"/>
      <c r="AW116" s="1157"/>
      <c r="AX116" s="1157"/>
      <c r="AY116" s="1157"/>
      <c r="AZ116" s="1157"/>
      <c r="BA116" s="1157"/>
    </row>
    <row r="117" spans="1:53" ht="12.75">
      <c r="A117" s="1157"/>
      <c r="B117" s="1157"/>
      <c r="C117" s="1157"/>
      <c r="D117" s="1157"/>
      <c r="E117" s="1157"/>
      <c r="F117" s="1157"/>
      <c r="G117" s="1157"/>
      <c r="H117" s="1185"/>
      <c r="I117" s="1188"/>
      <c r="J117" s="1188"/>
      <c r="K117" s="1188"/>
      <c r="L117" s="1188"/>
      <c r="M117" s="1188"/>
      <c r="N117" s="1188"/>
      <c r="O117" s="1188"/>
      <c r="P117" s="1188"/>
      <c r="Q117" s="1188"/>
      <c r="R117" s="1188"/>
      <c r="S117" s="1188"/>
      <c r="T117" s="1188"/>
      <c r="U117" s="1188"/>
      <c r="V117" s="1188"/>
      <c r="W117" s="1188"/>
      <c r="X117" s="1188"/>
      <c r="Y117" s="1188"/>
      <c r="Z117" s="1188"/>
      <c r="AA117" s="1157"/>
      <c r="AB117" s="1157"/>
      <c r="AC117" s="1157"/>
      <c r="AD117" s="1157"/>
      <c r="AE117" s="1157"/>
      <c r="AF117" s="1157"/>
      <c r="AG117" s="1157"/>
      <c r="AH117" s="1157"/>
      <c r="AI117" s="1157"/>
      <c r="AJ117" s="1157"/>
      <c r="AK117" s="1157"/>
      <c r="AL117" s="1157"/>
      <c r="AM117" s="1157"/>
      <c r="AN117" s="1157"/>
      <c r="AO117" s="1157"/>
      <c r="AP117" s="1157"/>
      <c r="AQ117" s="1157"/>
      <c r="AR117" s="1157"/>
      <c r="AS117" s="1157"/>
      <c r="AT117" s="1157"/>
      <c r="AU117" s="1157"/>
      <c r="AV117" s="1157"/>
      <c r="AW117" s="1157"/>
      <c r="AX117" s="1157"/>
      <c r="AY117" s="1157"/>
      <c r="AZ117" s="1157"/>
      <c r="BA117" s="1157"/>
    </row>
    <row r="118" spans="1:53" ht="12.75">
      <c r="A118" s="1186"/>
      <c r="B118" s="1186"/>
      <c r="C118" s="1186"/>
      <c r="D118" s="1186"/>
      <c r="E118" s="1186"/>
      <c r="F118" s="1186"/>
      <c r="G118" s="1186"/>
      <c r="H118" s="1186"/>
      <c r="I118" s="1188"/>
      <c r="J118" s="1188"/>
      <c r="K118" s="1188"/>
      <c r="L118" s="1188"/>
      <c r="M118" s="1188"/>
      <c r="N118" s="1188"/>
      <c r="O118" s="1188"/>
      <c r="P118" s="1188"/>
      <c r="Q118" s="1188"/>
      <c r="R118" s="1188"/>
      <c r="S118" s="1188"/>
      <c r="T118" s="1188"/>
      <c r="U118" s="1188"/>
      <c r="V118" s="1188"/>
      <c r="W118" s="1188"/>
      <c r="X118" s="1188"/>
      <c r="Y118" s="1188"/>
      <c r="Z118" s="1188"/>
      <c r="AA118" s="1157"/>
      <c r="AB118" s="1157"/>
      <c r="AC118" s="1157"/>
      <c r="AD118" s="1157"/>
      <c r="AE118" s="1157"/>
      <c r="AF118" s="1157"/>
      <c r="AG118" s="1157"/>
      <c r="AH118" s="1157"/>
      <c r="AI118" s="1157"/>
      <c r="AJ118" s="1157"/>
      <c r="AK118" s="1157"/>
      <c r="AL118" s="1157"/>
      <c r="AM118" s="1157"/>
      <c r="AN118" s="1157"/>
      <c r="AO118" s="1157"/>
      <c r="AP118" s="1157"/>
      <c r="AQ118" s="1157"/>
      <c r="AR118" s="1157"/>
      <c r="AS118" s="1157"/>
      <c r="AT118" s="1157"/>
      <c r="AU118" s="1157"/>
      <c r="AV118" s="1157"/>
      <c r="AW118" s="1157"/>
      <c r="AX118" s="1157"/>
      <c r="AY118" s="1157"/>
      <c r="AZ118" s="1157"/>
      <c r="BA118" s="1157"/>
    </row>
    <row r="119" spans="1:53" ht="12.75">
      <c r="A119" s="1189"/>
      <c r="B119" s="1186"/>
      <c r="C119" s="1186"/>
      <c r="D119" s="1186"/>
      <c r="E119" s="1186"/>
      <c r="F119" s="1186"/>
      <c r="G119" s="1186"/>
      <c r="H119" s="1186"/>
      <c r="I119" s="1188"/>
      <c r="J119" s="1188"/>
      <c r="K119" s="1188"/>
      <c r="L119" s="1188"/>
      <c r="M119" s="1188"/>
      <c r="N119" s="1188"/>
      <c r="O119" s="1188"/>
      <c r="P119" s="1188"/>
      <c r="Q119" s="1188"/>
      <c r="R119" s="1188"/>
      <c r="S119" s="1188"/>
      <c r="T119" s="1188"/>
      <c r="U119" s="1188"/>
      <c r="V119" s="1188"/>
      <c r="W119" s="1188"/>
      <c r="X119" s="1188"/>
      <c r="Y119" s="1188"/>
      <c r="Z119" s="1188"/>
      <c r="AA119" s="1157"/>
      <c r="AB119" s="1157"/>
      <c r="AC119" s="1157"/>
      <c r="AD119" s="1157"/>
      <c r="AE119" s="1157"/>
      <c r="AF119" s="1157"/>
      <c r="AG119" s="1157"/>
      <c r="AH119" s="1157"/>
      <c r="AI119" s="1157"/>
      <c r="AJ119" s="1157"/>
      <c r="AK119" s="1157"/>
      <c r="AL119" s="1157"/>
      <c r="AM119" s="1157"/>
      <c r="AN119" s="1157"/>
      <c r="AO119" s="1157"/>
      <c r="AP119" s="1157"/>
      <c r="AQ119" s="1157"/>
      <c r="AR119" s="1157"/>
      <c r="AS119" s="1157"/>
      <c r="AT119" s="1157"/>
      <c r="AU119" s="1157"/>
      <c r="AV119" s="1157"/>
      <c r="AW119" s="1157"/>
      <c r="AX119" s="1157"/>
      <c r="AY119" s="1157"/>
      <c r="AZ119" s="1157"/>
      <c r="BA119" s="1157"/>
    </row>
    <row r="120" spans="1:53" ht="12.75">
      <c r="A120" s="1186"/>
      <c r="B120" s="1189"/>
      <c r="C120" s="1189"/>
      <c r="D120" s="1189"/>
      <c r="E120" s="1190"/>
      <c r="F120" s="1190"/>
      <c r="G120" s="1188"/>
      <c r="H120" s="1188"/>
      <c r="I120" s="1188"/>
      <c r="J120" s="1188"/>
      <c r="K120" s="1188"/>
      <c r="L120" s="1188"/>
      <c r="M120" s="1188"/>
      <c r="N120" s="1188"/>
      <c r="O120" s="1188"/>
      <c r="P120" s="1188"/>
      <c r="Q120" s="1188"/>
      <c r="R120" s="1188"/>
      <c r="S120" s="1188"/>
      <c r="T120" s="1188"/>
      <c r="U120" s="1188"/>
      <c r="V120" s="1188"/>
      <c r="W120" s="1188"/>
      <c r="X120" s="1188"/>
      <c r="Y120" s="1188"/>
      <c r="Z120" s="1188"/>
      <c r="AA120" s="1157"/>
      <c r="AB120" s="1157"/>
      <c r="AC120" s="1157"/>
      <c r="AD120" s="1157"/>
      <c r="AE120" s="1157"/>
      <c r="AF120" s="1157"/>
      <c r="AG120" s="1157"/>
      <c r="AH120" s="1157"/>
      <c r="AI120" s="1157"/>
      <c r="AJ120" s="1157"/>
      <c r="AK120" s="1157"/>
      <c r="AL120" s="1157"/>
      <c r="AM120" s="1157"/>
      <c r="AN120" s="1157"/>
      <c r="AO120" s="1157"/>
      <c r="AP120" s="1157"/>
      <c r="AQ120" s="1157"/>
      <c r="AR120" s="1157"/>
      <c r="AS120" s="1157"/>
      <c r="AT120" s="1157"/>
      <c r="AU120" s="1157"/>
      <c r="AV120" s="1157"/>
      <c r="AW120" s="1157"/>
      <c r="AX120" s="1157"/>
      <c r="AY120" s="1157"/>
      <c r="AZ120" s="1157"/>
      <c r="BA120" s="1157"/>
    </row>
    <row r="121" spans="1:53" ht="12.75">
      <c r="A121" s="1157"/>
      <c r="B121" s="1157"/>
      <c r="C121" s="1190"/>
      <c r="D121" s="1190"/>
      <c r="E121" s="1190"/>
      <c r="F121" s="1190"/>
      <c r="G121" s="1189"/>
      <c r="H121" s="1189"/>
      <c r="I121" s="1188"/>
      <c r="J121" s="1188"/>
      <c r="K121" s="1188"/>
      <c r="L121" s="1188"/>
      <c r="M121" s="1188"/>
      <c r="N121" s="1188"/>
      <c r="O121" s="1188"/>
      <c r="P121" s="1188"/>
      <c r="Q121" s="1188"/>
      <c r="R121" s="1188"/>
      <c r="S121" s="1188"/>
      <c r="T121" s="1188"/>
      <c r="U121" s="1188"/>
      <c r="V121" s="1188"/>
      <c r="W121" s="1188"/>
      <c r="X121" s="1188"/>
      <c r="Y121" s="1188"/>
      <c r="Z121" s="1188"/>
      <c r="AA121" s="1157"/>
      <c r="AB121" s="1157"/>
      <c r="AC121" s="1157"/>
      <c r="AD121" s="1157"/>
      <c r="AE121" s="1157"/>
      <c r="AF121" s="1157"/>
      <c r="AG121" s="1157"/>
      <c r="AH121" s="1157"/>
      <c r="AI121" s="1157"/>
      <c r="AJ121" s="1157"/>
      <c r="AK121" s="1157"/>
      <c r="AL121" s="1157"/>
      <c r="AM121" s="1157"/>
      <c r="AN121" s="1157"/>
      <c r="AO121" s="1157"/>
      <c r="AP121" s="1157"/>
      <c r="AQ121" s="1157"/>
      <c r="AR121" s="1157"/>
      <c r="AS121" s="1157"/>
      <c r="AT121" s="1157"/>
      <c r="AU121" s="1157"/>
      <c r="AV121" s="1157"/>
      <c r="AW121" s="1157"/>
      <c r="AX121" s="1157"/>
      <c r="AY121" s="1157"/>
      <c r="AZ121" s="1157"/>
      <c r="BA121" s="1157"/>
    </row>
    <row r="122" spans="1:53" ht="12.75">
      <c r="A122" s="1157"/>
      <c r="B122" s="1157"/>
      <c r="C122" s="1190"/>
      <c r="D122" s="1190"/>
      <c r="E122" s="1190"/>
      <c r="F122" s="1190"/>
      <c r="G122" s="1190"/>
      <c r="H122" s="1190"/>
      <c r="I122" s="1188"/>
      <c r="J122" s="1188"/>
      <c r="K122" s="1188"/>
      <c r="L122" s="1188"/>
      <c r="M122" s="1188"/>
      <c r="N122" s="1188"/>
      <c r="O122" s="1188"/>
      <c r="P122" s="1188"/>
      <c r="Q122" s="1188"/>
      <c r="R122" s="1188"/>
      <c r="S122" s="1188"/>
      <c r="T122" s="1188"/>
      <c r="U122" s="1188"/>
      <c r="V122" s="1188"/>
      <c r="W122" s="1188"/>
      <c r="X122" s="1188"/>
      <c r="Y122" s="1188"/>
      <c r="Z122" s="1188"/>
      <c r="AA122" s="1157"/>
      <c r="AB122" s="1157"/>
      <c r="AC122" s="1157"/>
      <c r="AD122" s="1157"/>
      <c r="AE122" s="1157"/>
      <c r="AF122" s="1157"/>
      <c r="AG122" s="1157"/>
      <c r="AH122" s="1157"/>
      <c r="AI122" s="1157"/>
      <c r="AJ122" s="1157"/>
      <c r="AK122" s="1157"/>
      <c r="AL122" s="1157"/>
      <c r="AM122" s="1157"/>
      <c r="AN122" s="1157"/>
      <c r="AO122" s="1157"/>
      <c r="AP122" s="1157"/>
      <c r="AQ122" s="1157"/>
      <c r="AR122" s="1157"/>
      <c r="AS122" s="1157"/>
      <c r="AT122" s="1157"/>
      <c r="AU122" s="1157"/>
      <c r="AV122" s="1157"/>
      <c r="AW122" s="1157"/>
      <c r="AX122" s="1157"/>
      <c r="AY122" s="1157"/>
      <c r="AZ122" s="1157"/>
      <c r="BA122" s="1157"/>
    </row>
    <row r="123" spans="1:53" ht="12.75">
      <c r="A123" s="1157"/>
      <c r="B123" s="1157"/>
      <c r="C123" s="1190"/>
      <c r="D123" s="1190"/>
      <c r="E123" s="1190"/>
      <c r="F123" s="1190"/>
      <c r="G123" s="1190"/>
      <c r="H123" s="1190"/>
      <c r="I123" s="1188"/>
      <c r="J123" s="1188"/>
      <c r="K123" s="1188"/>
      <c r="L123" s="1188"/>
      <c r="M123" s="1188"/>
      <c r="N123" s="1188"/>
      <c r="O123" s="1188"/>
      <c r="P123" s="1188"/>
      <c r="Q123" s="1188"/>
      <c r="R123" s="1188"/>
      <c r="S123" s="1188"/>
      <c r="T123" s="1188"/>
      <c r="U123" s="1188"/>
      <c r="V123" s="1188"/>
      <c r="W123" s="1188"/>
      <c r="X123" s="1188"/>
      <c r="Y123" s="1188"/>
      <c r="Z123" s="1188"/>
      <c r="AA123" s="1157"/>
      <c r="AB123" s="1157"/>
      <c r="AC123" s="1157"/>
      <c r="AD123" s="1157"/>
      <c r="AE123" s="1157"/>
      <c r="AF123" s="1157"/>
      <c r="AG123" s="1157"/>
      <c r="AH123" s="1157"/>
      <c r="AI123" s="1157"/>
      <c r="AJ123" s="1157"/>
      <c r="AK123" s="1157"/>
      <c r="AL123" s="1157"/>
      <c r="AM123" s="1157"/>
      <c r="AN123" s="1157"/>
      <c r="AO123" s="1157"/>
      <c r="AP123" s="1157"/>
      <c r="AQ123" s="1157"/>
      <c r="AR123" s="1157"/>
      <c r="AS123" s="1157"/>
      <c r="AT123" s="1157"/>
      <c r="AU123" s="1157"/>
      <c r="AV123" s="1157"/>
      <c r="AW123" s="1157"/>
      <c r="AX123" s="1157"/>
      <c r="AY123" s="1157"/>
      <c r="AZ123" s="1157"/>
      <c r="BA123" s="1157"/>
    </row>
    <row r="124" spans="1:53" ht="12.75">
      <c r="A124" s="1157"/>
      <c r="B124" s="1157"/>
      <c r="C124" s="1157"/>
      <c r="D124" s="1157"/>
      <c r="E124" s="1157"/>
      <c r="F124" s="1157"/>
      <c r="G124" s="1157"/>
      <c r="H124" s="1157"/>
      <c r="I124" s="1188"/>
      <c r="J124" s="1188"/>
      <c r="K124" s="1188"/>
      <c r="L124" s="1188"/>
      <c r="M124" s="1188"/>
      <c r="N124" s="1188"/>
      <c r="O124" s="1188"/>
      <c r="P124" s="1188"/>
      <c r="Q124" s="1188"/>
      <c r="R124" s="1188"/>
      <c r="S124" s="1188"/>
      <c r="T124" s="1188"/>
      <c r="U124" s="1188"/>
      <c r="V124" s="1188"/>
      <c r="W124" s="1188"/>
      <c r="X124" s="1188"/>
      <c r="Y124" s="1188"/>
      <c r="Z124" s="1188"/>
      <c r="AA124" s="1157"/>
      <c r="AB124" s="1157"/>
      <c r="AC124" s="1157"/>
      <c r="AD124" s="1157"/>
      <c r="AE124" s="1157"/>
      <c r="AF124" s="1157"/>
      <c r="AG124" s="1157"/>
      <c r="AH124" s="1157"/>
      <c r="AI124" s="1157"/>
      <c r="AJ124" s="1157"/>
      <c r="AK124" s="1157"/>
      <c r="AL124" s="1157"/>
      <c r="AM124" s="1157"/>
      <c r="AN124" s="1157"/>
      <c r="AO124" s="1157"/>
      <c r="AP124" s="1157"/>
      <c r="AQ124" s="1157"/>
      <c r="AR124" s="1157"/>
      <c r="AS124" s="1157"/>
      <c r="AT124" s="1157"/>
      <c r="AU124" s="1157"/>
      <c r="AV124" s="1157"/>
      <c r="AW124" s="1157"/>
      <c r="AX124" s="1157"/>
      <c r="AY124" s="1157"/>
      <c r="AZ124" s="1157"/>
      <c r="BA124" s="1157"/>
    </row>
    <row r="125" spans="1:53" ht="12.75">
      <c r="A125" s="1157"/>
      <c r="B125" s="1157"/>
      <c r="C125" s="1157"/>
      <c r="D125" s="1157"/>
      <c r="E125" s="1157"/>
      <c r="F125" s="1157"/>
      <c r="G125" s="1157"/>
      <c r="H125" s="1157"/>
      <c r="I125" s="1188"/>
      <c r="J125" s="1188"/>
      <c r="K125" s="1188"/>
      <c r="L125" s="1188"/>
      <c r="M125" s="1188"/>
      <c r="N125" s="1188"/>
      <c r="O125" s="1188"/>
      <c r="P125" s="1188"/>
      <c r="Q125" s="1188"/>
      <c r="R125" s="1188"/>
      <c r="S125" s="1188"/>
      <c r="T125" s="1188"/>
      <c r="U125" s="1188"/>
      <c r="V125" s="1188"/>
      <c r="W125" s="1188"/>
      <c r="X125" s="1188"/>
      <c r="Y125" s="1188"/>
      <c r="Z125" s="1188"/>
      <c r="AA125" s="1157"/>
      <c r="AB125" s="1157"/>
      <c r="AC125" s="1157"/>
      <c r="AD125" s="1157"/>
      <c r="AE125" s="1157"/>
      <c r="AF125" s="1157"/>
      <c r="AG125" s="1157"/>
      <c r="AH125" s="1157"/>
      <c r="AI125" s="1157"/>
      <c r="AJ125" s="1157"/>
      <c r="AK125" s="1157"/>
      <c r="AL125" s="1157"/>
      <c r="AM125" s="1157"/>
      <c r="AN125" s="1157"/>
      <c r="AO125" s="1157"/>
      <c r="AP125" s="1157"/>
      <c r="AQ125" s="1157"/>
      <c r="AR125" s="1157"/>
      <c r="AS125" s="1157"/>
      <c r="AT125" s="1157"/>
      <c r="AU125" s="1157"/>
      <c r="AV125" s="1157"/>
      <c r="AW125" s="1157"/>
      <c r="AX125" s="1157"/>
      <c r="AY125" s="1157"/>
      <c r="AZ125" s="1157"/>
      <c r="BA125" s="1157"/>
    </row>
    <row r="126" spans="1:53" ht="12.75">
      <c r="A126" s="1157"/>
      <c r="B126" s="1157"/>
      <c r="C126" s="1157"/>
      <c r="D126" s="1157"/>
      <c r="E126" s="1157"/>
      <c r="F126" s="1157"/>
      <c r="G126" s="1157"/>
      <c r="H126" s="1157"/>
      <c r="I126" s="1188"/>
      <c r="J126" s="1188"/>
      <c r="K126" s="1188"/>
      <c r="L126" s="1188"/>
      <c r="M126" s="1188"/>
      <c r="N126" s="1188"/>
      <c r="O126" s="1188"/>
      <c r="P126" s="1188"/>
      <c r="Q126" s="1188"/>
      <c r="R126" s="1188"/>
      <c r="S126" s="1188"/>
      <c r="T126" s="1188"/>
      <c r="U126" s="1188"/>
      <c r="V126" s="1188"/>
      <c r="W126" s="1188"/>
      <c r="X126" s="1188"/>
      <c r="Y126" s="1188"/>
      <c r="Z126" s="1188"/>
      <c r="AA126" s="1157"/>
      <c r="AB126" s="1157"/>
      <c r="AC126" s="1157"/>
      <c r="AD126" s="1157"/>
      <c r="AE126" s="1157"/>
      <c r="AF126" s="1157"/>
      <c r="AG126" s="1157"/>
      <c r="AH126" s="1157"/>
      <c r="AI126" s="1157"/>
      <c r="AJ126" s="1157"/>
      <c r="AK126" s="1157"/>
      <c r="AL126" s="1157"/>
      <c r="AM126" s="1157"/>
      <c r="AN126" s="1157"/>
      <c r="AO126" s="1157"/>
      <c r="AP126" s="1157"/>
      <c r="AQ126" s="1157"/>
      <c r="AR126" s="1157"/>
      <c r="AS126" s="1157"/>
      <c r="AT126" s="1157"/>
      <c r="AU126" s="1157"/>
      <c r="AV126" s="1157"/>
      <c r="AW126" s="1157"/>
      <c r="AX126" s="1157"/>
      <c r="AY126" s="1157"/>
      <c r="AZ126" s="1157"/>
      <c r="BA126" s="1157"/>
    </row>
    <row r="127" spans="1:53" ht="12.75">
      <c r="A127" s="1157"/>
      <c r="B127" s="1157"/>
      <c r="C127" s="1157"/>
      <c r="D127" s="1157"/>
      <c r="E127" s="1157"/>
      <c r="F127" s="1157"/>
      <c r="G127" s="1157"/>
      <c r="H127" s="1157"/>
      <c r="I127" s="1188"/>
      <c r="J127" s="1188"/>
      <c r="K127" s="1188"/>
      <c r="L127" s="1188"/>
      <c r="M127" s="1188"/>
      <c r="N127" s="1188"/>
      <c r="O127" s="1188"/>
      <c r="P127" s="1188"/>
      <c r="Q127" s="1188"/>
      <c r="R127" s="1188"/>
      <c r="S127" s="1188"/>
      <c r="T127" s="1188"/>
      <c r="U127" s="1188"/>
      <c r="V127" s="1188"/>
      <c r="W127" s="1188"/>
      <c r="X127" s="1188"/>
      <c r="Y127" s="1188"/>
      <c r="Z127" s="1188"/>
      <c r="AA127" s="1157"/>
      <c r="AB127" s="1157"/>
      <c r="AC127" s="1157"/>
      <c r="AD127" s="1157"/>
      <c r="AE127" s="1157"/>
      <c r="AF127" s="1157"/>
      <c r="AG127" s="1157"/>
      <c r="AH127" s="1157"/>
      <c r="AI127" s="1157"/>
      <c r="AJ127" s="1157"/>
      <c r="AK127" s="1157"/>
      <c r="AL127" s="1157"/>
      <c r="AM127" s="1157"/>
      <c r="AN127" s="1157"/>
      <c r="AO127" s="1157"/>
      <c r="AP127" s="1157"/>
      <c r="AQ127" s="1157"/>
      <c r="AR127" s="1157"/>
      <c r="AS127" s="1157"/>
      <c r="AT127" s="1157"/>
      <c r="AU127" s="1157"/>
      <c r="AV127" s="1157"/>
      <c r="AW127" s="1157"/>
      <c r="AX127" s="1157"/>
      <c r="AY127" s="1157"/>
      <c r="AZ127" s="1157"/>
      <c r="BA127" s="1157"/>
    </row>
    <row r="128" spans="1:53" ht="12.75">
      <c r="A128" s="1157"/>
      <c r="B128" s="1157"/>
      <c r="C128" s="1157"/>
      <c r="D128" s="1157"/>
      <c r="E128" s="1157"/>
      <c r="F128" s="1157"/>
      <c r="G128" s="1157"/>
      <c r="H128" s="1157"/>
      <c r="I128" s="1188"/>
      <c r="J128" s="1188"/>
      <c r="K128" s="1188"/>
      <c r="L128" s="1188"/>
      <c r="M128" s="1188"/>
      <c r="N128" s="1188"/>
      <c r="O128" s="1188"/>
      <c r="P128" s="1188"/>
      <c r="Q128" s="1188"/>
      <c r="R128" s="1188"/>
      <c r="S128" s="1188"/>
      <c r="T128" s="1188"/>
      <c r="U128" s="1188"/>
      <c r="V128" s="1188"/>
      <c r="W128" s="1188"/>
      <c r="X128" s="1188"/>
      <c r="Y128" s="1188"/>
      <c r="Z128" s="1188"/>
      <c r="AA128" s="1157"/>
      <c r="AB128" s="1157"/>
      <c r="AC128" s="1157"/>
      <c r="AD128" s="1157"/>
      <c r="AE128" s="1157"/>
      <c r="AF128" s="1157"/>
      <c r="AG128" s="1157"/>
      <c r="AH128" s="1157"/>
      <c r="AI128" s="1157"/>
      <c r="AJ128" s="1157"/>
      <c r="AK128" s="1157"/>
      <c r="AL128" s="1157"/>
      <c r="AM128" s="1157"/>
      <c r="AN128" s="1157"/>
      <c r="AO128" s="1157"/>
      <c r="AP128" s="1157"/>
      <c r="AQ128" s="1157"/>
      <c r="AR128" s="1157"/>
      <c r="AS128" s="1157"/>
      <c r="AT128" s="1157"/>
      <c r="AU128" s="1157"/>
      <c r="AV128" s="1157"/>
      <c r="AW128" s="1157"/>
      <c r="AX128" s="1157"/>
      <c r="AY128" s="1157"/>
      <c r="AZ128" s="1157"/>
      <c r="BA128" s="1157"/>
    </row>
    <row r="129" spans="1:53" ht="12.75">
      <c r="A129" s="1157"/>
      <c r="B129" s="1157"/>
      <c r="C129" s="1157"/>
      <c r="D129" s="1157"/>
      <c r="E129" s="1157"/>
      <c r="F129" s="1157"/>
      <c r="G129" s="1157"/>
      <c r="H129" s="1157"/>
      <c r="I129" s="1188"/>
      <c r="J129" s="1188"/>
      <c r="K129" s="1188"/>
      <c r="L129" s="1188"/>
      <c r="M129" s="1188"/>
      <c r="N129" s="1188"/>
      <c r="O129" s="1188"/>
      <c r="P129" s="1188"/>
      <c r="Q129" s="1188"/>
      <c r="R129" s="1188"/>
      <c r="S129" s="1188"/>
      <c r="T129" s="1188"/>
      <c r="U129" s="1188"/>
      <c r="V129" s="1188"/>
      <c r="W129" s="1188"/>
      <c r="X129" s="1188"/>
      <c r="Y129" s="1188"/>
      <c r="Z129" s="1188"/>
      <c r="AA129" s="1157"/>
      <c r="AB129" s="1157"/>
      <c r="AC129" s="1157"/>
      <c r="AD129" s="1157"/>
      <c r="AE129" s="1157"/>
      <c r="AF129" s="1157"/>
      <c r="AG129" s="1157"/>
      <c r="AH129" s="1157"/>
      <c r="AI129" s="1157"/>
      <c r="AJ129" s="1157"/>
      <c r="AK129" s="1157"/>
      <c r="AL129" s="1157"/>
      <c r="AM129" s="1157"/>
      <c r="AN129" s="1157"/>
      <c r="AO129" s="1157"/>
      <c r="AP129" s="1157"/>
      <c r="AQ129" s="1157"/>
      <c r="AR129" s="1157"/>
      <c r="AS129" s="1157"/>
      <c r="AT129" s="1157"/>
      <c r="AU129" s="1157"/>
      <c r="AV129" s="1157"/>
      <c r="AW129" s="1157"/>
      <c r="AX129" s="1157"/>
      <c r="AY129" s="1157"/>
      <c r="AZ129" s="1157"/>
      <c r="BA129" s="1157"/>
    </row>
    <row r="130" spans="1:53" ht="12.75">
      <c r="A130" s="1157"/>
      <c r="B130" s="1157"/>
      <c r="C130" s="1157"/>
      <c r="D130" s="1157"/>
      <c r="E130" s="1157"/>
      <c r="F130" s="1157"/>
      <c r="G130" s="1157"/>
      <c r="H130" s="1157"/>
      <c r="I130" s="1188"/>
      <c r="J130" s="1188"/>
      <c r="K130" s="1188"/>
      <c r="L130" s="1188"/>
      <c r="M130" s="1188"/>
      <c r="N130" s="1188"/>
      <c r="O130" s="1188"/>
      <c r="P130" s="1188"/>
      <c r="Q130" s="1188"/>
      <c r="R130" s="1188"/>
      <c r="S130" s="1188"/>
      <c r="T130" s="1188"/>
      <c r="U130" s="1188"/>
      <c r="V130" s="1188"/>
      <c r="W130" s="1188"/>
      <c r="X130" s="1188"/>
      <c r="Y130" s="1188"/>
      <c r="Z130" s="1188"/>
      <c r="AA130" s="1157"/>
      <c r="AB130" s="1157"/>
      <c r="AC130" s="1157"/>
      <c r="AD130" s="1157"/>
      <c r="AE130" s="1157"/>
      <c r="AF130" s="1157"/>
      <c r="AG130" s="1157"/>
      <c r="AH130" s="1157"/>
      <c r="AI130" s="1157"/>
      <c r="AJ130" s="1157"/>
      <c r="AK130" s="1157"/>
      <c r="AL130" s="1157"/>
      <c r="AM130" s="1157"/>
      <c r="AN130" s="1157"/>
      <c r="AO130" s="1157"/>
      <c r="AP130" s="1157"/>
      <c r="AQ130" s="1157"/>
      <c r="AR130" s="1157"/>
      <c r="AS130" s="1157"/>
      <c r="AT130" s="1157"/>
      <c r="AU130" s="1157"/>
      <c r="AV130" s="1157"/>
      <c r="AW130" s="1157"/>
      <c r="AX130" s="1157"/>
      <c r="AY130" s="1157"/>
      <c r="AZ130" s="1157"/>
      <c r="BA130" s="1157"/>
    </row>
    <row r="131" spans="1:53" ht="12.75">
      <c r="A131" s="1157"/>
      <c r="B131" s="1157"/>
      <c r="C131" s="1157"/>
      <c r="D131" s="1157"/>
      <c r="E131" s="1157"/>
      <c r="F131" s="1157"/>
      <c r="G131" s="1157"/>
      <c r="H131" s="1157"/>
      <c r="I131" s="1188"/>
      <c r="J131" s="1188"/>
      <c r="K131" s="1188"/>
      <c r="L131" s="1188"/>
      <c r="M131" s="1188"/>
      <c r="N131" s="1188"/>
      <c r="O131" s="1188"/>
      <c r="P131" s="1188"/>
      <c r="Q131" s="1188"/>
      <c r="R131" s="1188"/>
      <c r="S131" s="1188"/>
      <c r="T131" s="1188"/>
      <c r="U131" s="1188"/>
      <c r="V131" s="1188"/>
      <c r="W131" s="1188"/>
      <c r="X131" s="1188"/>
      <c r="Y131" s="1188"/>
      <c r="Z131" s="1188"/>
      <c r="AA131" s="1157"/>
      <c r="AB131" s="1157"/>
      <c r="AC131" s="1157"/>
      <c r="AD131" s="1157"/>
      <c r="AE131" s="1157"/>
      <c r="AF131" s="1157"/>
      <c r="AG131" s="1157"/>
      <c r="AH131" s="1157"/>
      <c r="AI131" s="1157"/>
      <c r="AJ131" s="1157"/>
      <c r="AK131" s="1157"/>
      <c r="AL131" s="1157"/>
      <c r="AM131" s="1157"/>
      <c r="AN131" s="1157"/>
      <c r="AO131" s="1157"/>
      <c r="AP131" s="1157"/>
      <c r="AQ131" s="1157"/>
      <c r="AR131" s="1157"/>
      <c r="AS131" s="1157"/>
      <c r="AT131" s="1157"/>
      <c r="AU131" s="1157"/>
      <c r="AV131" s="1157"/>
      <c r="AW131" s="1157"/>
      <c r="AX131" s="1157"/>
      <c r="AY131" s="1157"/>
      <c r="AZ131" s="1157"/>
      <c r="BA131" s="1157"/>
    </row>
    <row r="132" spans="1:53" ht="12.75">
      <c r="A132" s="1157"/>
      <c r="B132" s="1157"/>
      <c r="C132" s="1157"/>
      <c r="D132" s="1157"/>
      <c r="E132" s="1157"/>
      <c r="F132" s="1157"/>
      <c r="G132" s="1157"/>
      <c r="H132" s="1157"/>
      <c r="I132" s="1188"/>
      <c r="J132" s="1188"/>
      <c r="K132" s="1188"/>
      <c r="L132" s="1188"/>
      <c r="M132" s="1188"/>
      <c r="N132" s="1188"/>
      <c r="O132" s="1188"/>
      <c r="P132" s="1188"/>
      <c r="Q132" s="1188"/>
      <c r="R132" s="1188"/>
      <c r="S132" s="1188"/>
      <c r="T132" s="1188"/>
      <c r="U132" s="1188"/>
      <c r="V132" s="1188"/>
      <c r="W132" s="1188"/>
      <c r="X132" s="1188"/>
      <c r="Y132" s="1188"/>
      <c r="Z132" s="1188"/>
      <c r="AA132" s="1157"/>
      <c r="AB132" s="1157"/>
      <c r="AC132" s="1157"/>
      <c r="AD132" s="1157"/>
      <c r="AE132" s="1157"/>
      <c r="AF132" s="1157"/>
      <c r="AG132" s="1157"/>
      <c r="AH132" s="1157"/>
      <c r="AI132" s="1157"/>
      <c r="AJ132" s="1157"/>
      <c r="AK132" s="1157"/>
      <c r="AL132" s="1157"/>
      <c r="AM132" s="1157"/>
      <c r="AN132" s="1157"/>
      <c r="AO132" s="1157"/>
      <c r="AP132" s="1157"/>
      <c r="AQ132" s="1157"/>
      <c r="AR132" s="1157"/>
      <c r="AS132" s="1157"/>
      <c r="AT132" s="1157"/>
      <c r="AU132" s="1157"/>
      <c r="AV132" s="1157"/>
      <c r="AW132" s="1157"/>
      <c r="AX132" s="1157"/>
      <c r="AY132" s="1157"/>
      <c r="AZ132" s="1157"/>
      <c r="BA132" s="1157"/>
    </row>
    <row r="133" spans="1:53" ht="12.75">
      <c r="A133" s="1157"/>
      <c r="B133" s="1157"/>
      <c r="C133" s="1157"/>
      <c r="D133" s="1157"/>
      <c r="E133" s="1157"/>
      <c r="F133" s="1157"/>
      <c r="G133" s="1157"/>
      <c r="H133" s="1157"/>
      <c r="I133" s="1188"/>
      <c r="J133" s="1188"/>
      <c r="K133" s="1188"/>
      <c r="L133" s="1188"/>
      <c r="M133" s="1188"/>
      <c r="N133" s="1188"/>
      <c r="O133" s="1188"/>
      <c r="P133" s="1188"/>
      <c r="Q133" s="1188"/>
      <c r="R133" s="1188"/>
      <c r="S133" s="1188"/>
      <c r="T133" s="1188"/>
      <c r="U133" s="1188"/>
      <c r="V133" s="1188"/>
      <c r="W133" s="1188"/>
      <c r="X133" s="1188"/>
      <c r="Y133" s="1188"/>
      <c r="Z133" s="1188"/>
      <c r="AA133" s="1157"/>
      <c r="AB133" s="1157"/>
      <c r="AC133" s="1157"/>
      <c r="AD133" s="1157"/>
      <c r="AE133" s="1157"/>
      <c r="AF133" s="1157"/>
      <c r="AG133" s="1157"/>
      <c r="AH133" s="1157"/>
      <c r="AI133" s="1157"/>
      <c r="AJ133" s="1157"/>
      <c r="AK133" s="1157"/>
      <c r="AL133" s="1157"/>
      <c r="AM133" s="1157"/>
      <c r="AN133" s="1157"/>
      <c r="AO133" s="1157"/>
      <c r="AP133" s="1157"/>
      <c r="AQ133" s="1157"/>
      <c r="AR133" s="1157"/>
      <c r="AS133" s="1157"/>
      <c r="AT133" s="1157"/>
      <c r="AU133" s="1157"/>
      <c r="AV133" s="1157"/>
      <c r="AW133" s="1157"/>
      <c r="AX133" s="1157"/>
      <c r="AY133" s="1157"/>
      <c r="AZ133" s="1157"/>
      <c r="BA133" s="1157"/>
    </row>
    <row r="134" spans="1:53" ht="12.75">
      <c r="A134" s="1157"/>
      <c r="B134" s="1157"/>
      <c r="C134" s="1157"/>
      <c r="D134" s="1157"/>
      <c r="E134" s="1157"/>
      <c r="F134" s="1157"/>
      <c r="G134" s="1157"/>
      <c r="H134" s="1157"/>
      <c r="I134" s="1188"/>
      <c r="J134" s="1188"/>
      <c r="K134" s="1188"/>
      <c r="L134" s="1188"/>
      <c r="M134" s="1188"/>
      <c r="N134" s="1188"/>
      <c r="O134" s="1188"/>
      <c r="P134" s="1188"/>
      <c r="Q134" s="1188"/>
      <c r="R134" s="1188"/>
      <c r="S134" s="1188"/>
      <c r="T134" s="1188"/>
      <c r="U134" s="1188"/>
      <c r="V134" s="1188"/>
      <c r="W134" s="1188"/>
      <c r="X134" s="1188"/>
      <c r="Y134" s="1188"/>
      <c r="Z134" s="1188"/>
      <c r="AA134" s="1157"/>
      <c r="AB134" s="1157"/>
      <c r="AC134" s="1157"/>
      <c r="AD134" s="1157"/>
      <c r="AE134" s="1157"/>
      <c r="AF134" s="1157"/>
      <c r="AG134" s="1157"/>
      <c r="AH134" s="1157"/>
      <c r="AI134" s="1157"/>
      <c r="AJ134" s="1157"/>
      <c r="AK134" s="1157"/>
      <c r="AL134" s="1157"/>
      <c r="AM134" s="1157"/>
      <c r="AN134" s="1157"/>
      <c r="AO134" s="1157"/>
      <c r="AP134" s="1157"/>
      <c r="AQ134" s="1157"/>
      <c r="AR134" s="1157"/>
      <c r="AS134" s="1157"/>
      <c r="AT134" s="1157"/>
      <c r="AU134" s="1157"/>
      <c r="AV134" s="1157"/>
      <c r="AW134" s="1157"/>
      <c r="AX134" s="1157"/>
      <c r="AY134" s="1157"/>
      <c r="AZ134" s="1157"/>
      <c r="BA134" s="1157"/>
    </row>
    <row r="135" spans="1:53" ht="12.75">
      <c r="A135" s="1157"/>
      <c r="B135" s="1157"/>
      <c r="C135" s="1157"/>
      <c r="D135" s="1157"/>
      <c r="E135" s="1157"/>
      <c r="F135" s="1157"/>
      <c r="G135" s="1157"/>
      <c r="H135" s="1157"/>
      <c r="I135" s="1188"/>
      <c r="J135" s="1188"/>
      <c r="K135" s="1188"/>
      <c r="L135" s="1188"/>
      <c r="M135" s="1188"/>
      <c r="N135" s="1188"/>
      <c r="O135" s="1188"/>
      <c r="P135" s="1188"/>
      <c r="Q135" s="1188"/>
      <c r="R135" s="1188"/>
      <c r="S135" s="1188"/>
      <c r="T135" s="1188"/>
      <c r="U135" s="1188"/>
      <c r="V135" s="1188"/>
      <c r="W135" s="1188"/>
      <c r="X135" s="1188"/>
      <c r="Y135" s="1188"/>
      <c r="Z135" s="1188"/>
      <c r="AA135" s="1157"/>
      <c r="AB135" s="1157"/>
      <c r="AC135" s="1157"/>
      <c r="AD135" s="1157"/>
      <c r="AE135" s="1157"/>
      <c r="AF135" s="1157"/>
      <c r="AG135" s="1157"/>
      <c r="AH135" s="1157"/>
      <c r="AI135" s="1157"/>
      <c r="AJ135" s="1157"/>
      <c r="AK135" s="1157"/>
      <c r="AL135" s="1157"/>
      <c r="AM135" s="1157"/>
      <c r="AN135" s="1157"/>
      <c r="AO135" s="1157"/>
      <c r="AP135" s="1157"/>
      <c r="AQ135" s="1157"/>
      <c r="AR135" s="1157"/>
      <c r="AS135" s="1157"/>
      <c r="AT135" s="1157"/>
      <c r="AU135" s="1157"/>
      <c r="AV135" s="1157"/>
      <c r="AW135" s="1157"/>
      <c r="AX135" s="1157"/>
      <c r="AY135" s="1157"/>
      <c r="AZ135" s="1157"/>
      <c r="BA135" s="1157"/>
    </row>
    <row r="136" spans="1:53" ht="12.75">
      <c r="A136" s="1157"/>
      <c r="B136" s="1157"/>
      <c r="C136" s="1157"/>
      <c r="D136" s="1157"/>
      <c r="E136" s="1157"/>
      <c r="F136" s="1157"/>
      <c r="G136" s="1157"/>
      <c r="H136" s="1157"/>
      <c r="I136" s="1188"/>
      <c r="J136" s="1188"/>
      <c r="K136" s="1188"/>
      <c r="L136" s="1188"/>
      <c r="M136" s="1188"/>
      <c r="N136" s="1188"/>
      <c r="O136" s="1188"/>
      <c r="P136" s="1188"/>
      <c r="Q136" s="1188"/>
      <c r="R136" s="1188"/>
      <c r="S136" s="1188"/>
      <c r="T136" s="1188"/>
      <c r="U136" s="1188"/>
      <c r="V136" s="1188"/>
      <c r="W136" s="1188"/>
      <c r="X136" s="1188"/>
      <c r="Y136" s="1188"/>
      <c r="Z136" s="1188"/>
      <c r="AA136" s="1157"/>
      <c r="AB136" s="1157"/>
      <c r="AC136" s="1157"/>
      <c r="AD136" s="1157"/>
      <c r="AE136" s="1157"/>
      <c r="AF136" s="1157"/>
      <c r="AG136" s="1157"/>
      <c r="AH136" s="1157"/>
      <c r="AI136" s="1157"/>
      <c r="AJ136" s="1157"/>
      <c r="AK136" s="1157"/>
      <c r="AL136" s="1157"/>
      <c r="AM136" s="1157"/>
      <c r="AN136" s="1157"/>
      <c r="AO136" s="1157"/>
      <c r="AP136" s="1157"/>
      <c r="AQ136" s="1157"/>
      <c r="AR136" s="1157"/>
      <c r="AS136" s="1157"/>
      <c r="AT136" s="1157"/>
      <c r="AU136" s="1157"/>
      <c r="AV136" s="1157"/>
      <c r="AW136" s="1157"/>
      <c r="AX136" s="1157"/>
      <c r="AY136" s="1157"/>
      <c r="AZ136" s="1157"/>
      <c r="BA136" s="1157"/>
    </row>
    <row r="137" spans="1:53" ht="12.75">
      <c r="A137" s="1157"/>
      <c r="B137" s="1157"/>
      <c r="C137" s="1157"/>
      <c r="D137" s="1157"/>
      <c r="E137" s="1157"/>
      <c r="F137" s="1157"/>
      <c r="G137" s="1157"/>
      <c r="H137" s="1157"/>
      <c r="I137" s="1188"/>
      <c r="J137" s="1188"/>
      <c r="K137" s="1188"/>
      <c r="L137" s="1188"/>
      <c r="M137" s="1188"/>
      <c r="N137" s="1188"/>
      <c r="O137" s="1188"/>
      <c r="P137" s="1188"/>
      <c r="Q137" s="1188"/>
      <c r="R137" s="1188"/>
      <c r="S137" s="1188"/>
      <c r="T137" s="1188"/>
      <c r="U137" s="1188"/>
      <c r="V137" s="1188"/>
      <c r="W137" s="1188"/>
      <c r="X137" s="1188"/>
      <c r="Y137" s="1188"/>
      <c r="Z137" s="1188"/>
      <c r="AA137" s="1157"/>
      <c r="AB137" s="1157"/>
      <c r="AC137" s="1157"/>
      <c r="AD137" s="1157"/>
      <c r="AE137" s="1157"/>
      <c r="AF137" s="1157"/>
      <c r="AG137" s="1157"/>
      <c r="AH137" s="1157"/>
      <c r="AI137" s="1157"/>
      <c r="AJ137" s="1157"/>
      <c r="AK137" s="1157"/>
      <c r="AL137" s="1157"/>
      <c r="AM137" s="1157"/>
      <c r="AN137" s="1157"/>
      <c r="AO137" s="1157"/>
      <c r="AP137" s="1157"/>
      <c r="AQ137" s="1157"/>
      <c r="AR137" s="1157"/>
      <c r="AS137" s="1157"/>
      <c r="AT137" s="1157"/>
      <c r="AU137" s="1157"/>
      <c r="AV137" s="1157"/>
      <c r="AW137" s="1157"/>
      <c r="AX137" s="1157"/>
      <c r="AY137" s="1157"/>
      <c r="AZ137" s="1157"/>
      <c r="BA137" s="1157"/>
    </row>
    <row r="138" spans="1:53" ht="12.75">
      <c r="A138" s="1157"/>
      <c r="B138" s="1157"/>
      <c r="C138" s="1157"/>
      <c r="D138" s="1157"/>
      <c r="E138" s="1157"/>
      <c r="F138" s="1157"/>
      <c r="G138" s="1157"/>
      <c r="H138" s="1157"/>
      <c r="I138" s="1188"/>
      <c r="J138" s="1188"/>
      <c r="K138" s="1188"/>
      <c r="L138" s="1188"/>
      <c r="M138" s="1188"/>
      <c r="N138" s="1188"/>
      <c r="O138" s="1188"/>
      <c r="P138" s="1188"/>
      <c r="Q138" s="1188"/>
      <c r="R138" s="1188"/>
      <c r="S138" s="1188"/>
      <c r="T138" s="1188"/>
      <c r="U138" s="1188"/>
      <c r="V138" s="1188"/>
      <c r="W138" s="1188"/>
      <c r="X138" s="1188"/>
      <c r="Y138" s="1188"/>
      <c r="Z138" s="1188"/>
      <c r="AA138" s="1157"/>
      <c r="AB138" s="1157"/>
      <c r="AC138" s="1157"/>
      <c r="AD138" s="1157"/>
      <c r="AE138" s="1157"/>
      <c r="AF138" s="1157"/>
      <c r="AG138" s="1157"/>
      <c r="AH138" s="1157"/>
      <c r="AI138" s="1157"/>
      <c r="AJ138" s="1157"/>
      <c r="AK138" s="1157"/>
      <c r="AL138" s="1157"/>
      <c r="AM138" s="1157"/>
      <c r="AN138" s="1157"/>
      <c r="AO138" s="1157"/>
      <c r="AP138" s="1157"/>
      <c r="AQ138" s="1157"/>
      <c r="AR138" s="1157"/>
      <c r="AS138" s="1157"/>
      <c r="AT138" s="1157"/>
      <c r="AU138" s="1157"/>
      <c r="AV138" s="1157"/>
      <c r="AW138" s="1157"/>
      <c r="AX138" s="1157"/>
      <c r="AY138" s="1157"/>
      <c r="AZ138" s="1157"/>
      <c r="BA138" s="1157"/>
    </row>
    <row r="139" spans="1:53" ht="12.75">
      <c r="A139" s="1157"/>
      <c r="B139" s="1157"/>
      <c r="C139" s="1157"/>
      <c r="D139" s="1157"/>
      <c r="E139" s="1157"/>
      <c r="F139" s="1157"/>
      <c r="G139" s="1157"/>
      <c r="H139" s="1157"/>
      <c r="I139" s="1188"/>
      <c r="J139" s="1188"/>
      <c r="K139" s="1188"/>
      <c r="L139" s="1188"/>
      <c r="M139" s="1188"/>
      <c r="N139" s="1188"/>
      <c r="O139" s="1188"/>
      <c r="P139" s="1188"/>
      <c r="Q139" s="1188"/>
      <c r="R139" s="1188"/>
      <c r="S139" s="1188"/>
      <c r="T139" s="1188"/>
      <c r="U139" s="1188"/>
      <c r="V139" s="1188"/>
      <c r="W139" s="1188"/>
      <c r="X139" s="1188"/>
      <c r="Y139" s="1188"/>
      <c r="Z139" s="1188"/>
      <c r="AA139" s="1157"/>
      <c r="AB139" s="1157"/>
      <c r="AC139" s="1157"/>
      <c r="AD139" s="1157"/>
      <c r="AE139" s="1157"/>
      <c r="AF139" s="1157"/>
      <c r="AG139" s="1157"/>
      <c r="AH139" s="1157"/>
      <c r="AI139" s="1157"/>
      <c r="AJ139" s="1157"/>
      <c r="AK139" s="1157"/>
      <c r="AL139" s="1157"/>
      <c r="AM139" s="1157"/>
      <c r="AN139" s="1157"/>
      <c r="AO139" s="1157"/>
      <c r="AP139" s="1157"/>
      <c r="AQ139" s="1157"/>
      <c r="AR139" s="1157"/>
      <c r="AS139" s="1157"/>
      <c r="AT139" s="1157"/>
      <c r="AU139" s="1157"/>
      <c r="AV139" s="1157"/>
      <c r="AW139" s="1157"/>
      <c r="AX139" s="1157"/>
      <c r="AY139" s="1157"/>
      <c r="AZ139" s="1157"/>
      <c r="BA139" s="1157"/>
    </row>
    <row r="140" spans="1:53" ht="12.75">
      <c r="A140" s="1157"/>
      <c r="B140" s="1157"/>
      <c r="C140" s="1157"/>
      <c r="D140" s="1157"/>
      <c r="E140" s="1157"/>
      <c r="F140" s="1157"/>
      <c r="G140" s="1157"/>
      <c r="H140" s="1157"/>
      <c r="I140" s="1188"/>
      <c r="J140" s="1188"/>
      <c r="K140" s="1188"/>
      <c r="L140" s="1188"/>
      <c r="M140" s="1188"/>
      <c r="N140" s="1188"/>
      <c r="O140" s="1188"/>
      <c r="P140" s="1188"/>
      <c r="Q140" s="1188"/>
      <c r="R140" s="1188"/>
      <c r="S140" s="1188"/>
      <c r="T140" s="1188"/>
      <c r="U140" s="1188"/>
      <c r="V140" s="1188"/>
      <c r="W140" s="1188"/>
      <c r="X140" s="1188"/>
      <c r="Y140" s="1188"/>
      <c r="Z140" s="1188"/>
      <c r="AA140" s="1157"/>
      <c r="AB140" s="1157"/>
      <c r="AC140" s="1157"/>
      <c r="AD140" s="1157"/>
      <c r="AE140" s="1157"/>
      <c r="AF140" s="1157"/>
      <c r="AG140" s="1157"/>
      <c r="AH140" s="1157"/>
      <c r="AI140" s="1157"/>
      <c r="AJ140" s="1157"/>
      <c r="AK140" s="1157"/>
      <c r="AL140" s="1157"/>
      <c r="AM140" s="1157"/>
      <c r="AN140" s="1157"/>
      <c r="AO140" s="1157"/>
      <c r="AP140" s="1157"/>
      <c r="AQ140" s="1157"/>
      <c r="AR140" s="1157"/>
      <c r="AS140" s="1157"/>
      <c r="AT140" s="1157"/>
      <c r="AU140" s="1157"/>
      <c r="AV140" s="1157"/>
      <c r="AW140" s="1157"/>
      <c r="AX140" s="1157"/>
      <c r="AY140" s="1157"/>
      <c r="AZ140" s="1157"/>
      <c r="BA140" s="1157"/>
    </row>
    <row r="141" spans="1:53" ht="12.75">
      <c r="A141" s="1157"/>
      <c r="B141" s="1157"/>
      <c r="C141" s="1157"/>
      <c r="D141" s="1157"/>
      <c r="E141" s="1157"/>
      <c r="F141" s="1157"/>
      <c r="G141" s="1157"/>
      <c r="H141" s="1157"/>
      <c r="I141" s="1188"/>
      <c r="J141" s="1188"/>
      <c r="K141" s="1188"/>
      <c r="L141" s="1188"/>
      <c r="M141" s="1188"/>
      <c r="N141" s="1188"/>
      <c r="O141" s="1188"/>
      <c r="P141" s="1188"/>
      <c r="Q141" s="1188"/>
      <c r="R141" s="1188"/>
      <c r="S141" s="1188"/>
      <c r="T141" s="1188"/>
      <c r="U141" s="1188"/>
      <c r="V141" s="1188"/>
      <c r="W141" s="1188"/>
      <c r="X141" s="1188"/>
      <c r="Y141" s="1188"/>
      <c r="Z141" s="1188"/>
      <c r="AA141" s="1157"/>
      <c r="AB141" s="1157"/>
      <c r="AC141" s="1157"/>
      <c r="AD141" s="1157"/>
      <c r="AE141" s="1157"/>
      <c r="AF141" s="1157"/>
      <c r="AG141" s="1157"/>
      <c r="AH141" s="1157"/>
      <c r="AI141" s="1157"/>
      <c r="AJ141" s="1157"/>
      <c r="AK141" s="1157"/>
      <c r="AL141" s="1157"/>
      <c r="AM141" s="1157"/>
      <c r="AN141" s="1157"/>
      <c r="AO141" s="1157"/>
      <c r="AP141" s="1157"/>
      <c r="AQ141" s="1157"/>
      <c r="AR141" s="1157"/>
      <c r="AS141" s="1157"/>
      <c r="AT141" s="1157"/>
      <c r="AU141" s="1157"/>
      <c r="AV141" s="1157"/>
      <c r="AW141" s="1157"/>
      <c r="AX141" s="1157"/>
      <c r="AY141" s="1157"/>
      <c r="AZ141" s="1157"/>
      <c r="BA141" s="1157"/>
    </row>
    <row r="142" spans="1:53" ht="12.75">
      <c r="A142" s="1157"/>
      <c r="B142" s="1157"/>
      <c r="C142" s="1157"/>
      <c r="D142" s="1157"/>
      <c r="E142" s="1157"/>
      <c r="F142" s="1157"/>
      <c r="G142" s="1157"/>
      <c r="H142" s="1157"/>
      <c r="I142" s="1188"/>
      <c r="J142" s="1188"/>
      <c r="K142" s="1188"/>
      <c r="L142" s="1188"/>
      <c r="M142" s="1188"/>
      <c r="N142" s="1188"/>
      <c r="O142" s="1188"/>
      <c r="P142" s="1188"/>
      <c r="Q142" s="1188"/>
      <c r="R142" s="1188"/>
      <c r="S142" s="1188"/>
      <c r="T142" s="1188"/>
      <c r="U142" s="1188"/>
      <c r="V142" s="1188"/>
      <c r="W142" s="1188"/>
      <c r="X142" s="1188"/>
      <c r="Y142" s="1188"/>
      <c r="Z142" s="1188"/>
      <c r="AA142" s="1157"/>
      <c r="AB142" s="1157"/>
      <c r="AC142" s="1157"/>
      <c r="AD142" s="1157"/>
      <c r="AE142" s="1157"/>
      <c r="AF142" s="1157"/>
      <c r="AG142" s="1157"/>
      <c r="AH142" s="1157"/>
      <c r="AI142" s="1157"/>
      <c r="AJ142" s="1157"/>
      <c r="AK142" s="1157"/>
      <c r="AL142" s="1157"/>
      <c r="AM142" s="1157"/>
      <c r="AN142" s="1157"/>
      <c r="AO142" s="1157"/>
      <c r="AP142" s="1157"/>
      <c r="AQ142" s="1157"/>
      <c r="AR142" s="1157"/>
      <c r="AS142" s="1157"/>
      <c r="AT142" s="1157"/>
      <c r="AU142" s="1157"/>
      <c r="AV142" s="1157"/>
      <c r="AW142" s="1157"/>
      <c r="AX142" s="1157"/>
      <c r="AY142" s="1157"/>
      <c r="AZ142" s="1157"/>
      <c r="BA142" s="1157"/>
    </row>
    <row r="143" spans="1:53" ht="12.75">
      <c r="A143" s="1157"/>
      <c r="B143" s="1157"/>
      <c r="C143" s="1157"/>
      <c r="D143" s="1157"/>
      <c r="E143" s="1157"/>
      <c r="F143" s="1157"/>
      <c r="G143" s="1157"/>
      <c r="H143" s="1157"/>
      <c r="I143" s="1188"/>
      <c r="J143" s="1188"/>
      <c r="K143" s="1188"/>
      <c r="L143" s="1188"/>
      <c r="M143" s="1188"/>
      <c r="N143" s="1188"/>
      <c r="O143" s="1188"/>
      <c r="P143" s="1188"/>
      <c r="Q143" s="1188"/>
      <c r="R143" s="1188"/>
      <c r="S143" s="1188"/>
      <c r="T143" s="1188"/>
      <c r="U143" s="1188"/>
      <c r="V143" s="1188"/>
      <c r="W143" s="1188"/>
      <c r="X143" s="1188"/>
      <c r="Y143" s="1188"/>
      <c r="Z143" s="1188"/>
      <c r="AA143" s="1157"/>
      <c r="AB143" s="1157"/>
      <c r="AC143" s="1157"/>
      <c r="AD143" s="1157"/>
      <c r="AE143" s="1157"/>
      <c r="AF143" s="1157"/>
      <c r="AG143" s="1157"/>
      <c r="AH143" s="1157"/>
      <c r="AI143" s="1157"/>
      <c r="AJ143" s="1157"/>
      <c r="AK143" s="1157"/>
      <c r="AL143" s="1157"/>
      <c r="AM143" s="1157"/>
      <c r="AN143" s="1157"/>
      <c r="AO143" s="1157"/>
      <c r="AP143" s="1157"/>
      <c r="AQ143" s="1157"/>
      <c r="AR143" s="1157"/>
      <c r="AS143" s="1157"/>
      <c r="AT143" s="1157"/>
      <c r="AU143" s="1157"/>
      <c r="AV143" s="1157"/>
      <c r="AW143" s="1157"/>
      <c r="AX143" s="1157"/>
      <c r="AY143" s="1157"/>
      <c r="AZ143" s="1157"/>
      <c r="BA143" s="1157"/>
    </row>
    <row r="144" spans="1:53" ht="12.75">
      <c r="A144" s="1157"/>
      <c r="B144" s="1157"/>
      <c r="C144" s="1157"/>
      <c r="D144" s="1157"/>
      <c r="E144" s="1157"/>
      <c r="F144" s="1157"/>
      <c r="G144" s="1157"/>
      <c r="H144" s="1157"/>
      <c r="I144" s="1188"/>
      <c r="J144" s="1188"/>
      <c r="K144" s="1188"/>
      <c r="L144" s="1188"/>
      <c r="M144" s="1188"/>
      <c r="N144" s="1188"/>
      <c r="O144" s="1188"/>
      <c r="P144" s="1188"/>
      <c r="Q144" s="1188"/>
      <c r="R144" s="1188"/>
      <c r="S144" s="1188"/>
      <c r="T144" s="1188"/>
      <c r="U144" s="1188"/>
      <c r="V144" s="1188"/>
      <c r="W144" s="1188"/>
      <c r="X144" s="1188"/>
      <c r="Y144" s="1188"/>
      <c r="Z144" s="1188"/>
      <c r="AA144" s="1157"/>
      <c r="AB144" s="1157"/>
      <c r="AC144" s="1157"/>
      <c r="AD144" s="1157"/>
      <c r="AE144" s="1157"/>
      <c r="AF144" s="1157"/>
      <c r="AG144" s="1157"/>
      <c r="AH144" s="1157"/>
      <c r="AI144" s="1157"/>
      <c r="AJ144" s="1157"/>
      <c r="AK144" s="1157"/>
      <c r="AL144" s="1157"/>
      <c r="AM144" s="1157"/>
      <c r="AN144" s="1157"/>
      <c r="AO144" s="1157"/>
      <c r="AP144" s="1157"/>
      <c r="AQ144" s="1157"/>
      <c r="AR144" s="1157"/>
      <c r="AS144" s="1157"/>
      <c r="AT144" s="1157"/>
      <c r="AU144" s="1157"/>
      <c r="AV144" s="1157"/>
      <c r="AW144" s="1157"/>
      <c r="AX144" s="1157"/>
      <c r="AY144" s="1157"/>
      <c r="AZ144" s="1157"/>
      <c r="BA144" s="1157"/>
    </row>
    <row r="145" spans="1:53" ht="12.75">
      <c r="A145" s="1157"/>
      <c r="B145" s="1157"/>
      <c r="C145" s="1157"/>
      <c r="D145" s="1157"/>
      <c r="E145" s="1157"/>
      <c r="F145" s="1157"/>
      <c r="G145" s="1157"/>
      <c r="H145" s="1157"/>
      <c r="I145" s="1188"/>
      <c r="J145" s="1188"/>
      <c r="K145" s="1188"/>
      <c r="L145" s="1188"/>
      <c r="M145" s="1188"/>
      <c r="N145" s="1188"/>
      <c r="O145" s="1188"/>
      <c r="P145" s="1188"/>
      <c r="Q145" s="1188"/>
      <c r="R145" s="1188"/>
      <c r="S145" s="1188"/>
      <c r="T145" s="1188"/>
      <c r="U145" s="1188"/>
      <c r="V145" s="1188"/>
      <c r="W145" s="1188"/>
      <c r="X145" s="1188"/>
      <c r="Y145" s="1188"/>
      <c r="Z145" s="1188"/>
      <c r="AA145" s="1157"/>
      <c r="AB145" s="1157"/>
      <c r="AC145" s="1157"/>
      <c r="AD145" s="1157"/>
      <c r="AE145" s="1157"/>
      <c r="AF145" s="1157"/>
      <c r="AG145" s="1157"/>
      <c r="AH145" s="1157"/>
      <c r="AI145" s="1157"/>
      <c r="AJ145" s="1157"/>
      <c r="AK145" s="1157"/>
      <c r="AL145" s="1157"/>
      <c r="AM145" s="1157"/>
      <c r="AN145" s="1157"/>
      <c r="AO145" s="1157"/>
      <c r="AP145" s="1157"/>
      <c r="AQ145" s="1157"/>
      <c r="AR145" s="1157"/>
      <c r="AS145" s="1157"/>
      <c r="AT145" s="1157"/>
      <c r="AU145" s="1157"/>
      <c r="AV145" s="1157"/>
      <c r="AW145" s="1157"/>
      <c r="AX145" s="1157"/>
      <c r="AY145" s="1157"/>
      <c r="AZ145" s="1157"/>
      <c r="BA145" s="1157"/>
    </row>
    <row r="146" spans="1:53" ht="12.75">
      <c r="A146" s="1157"/>
      <c r="B146" s="1157"/>
      <c r="C146" s="1157"/>
      <c r="D146" s="1157"/>
      <c r="E146" s="1157"/>
      <c r="F146" s="1157"/>
      <c r="G146" s="1157"/>
      <c r="H146" s="1157"/>
      <c r="I146" s="1188"/>
      <c r="J146" s="1188"/>
      <c r="K146" s="1188"/>
      <c r="L146" s="1188"/>
      <c r="M146" s="1188"/>
      <c r="N146" s="1188"/>
      <c r="O146" s="1188"/>
      <c r="P146" s="1188"/>
      <c r="Q146" s="1188"/>
      <c r="R146" s="1188"/>
      <c r="S146" s="1188"/>
      <c r="T146" s="1188"/>
      <c r="U146" s="1188"/>
      <c r="V146" s="1188"/>
      <c r="W146" s="1188"/>
      <c r="X146" s="1188"/>
      <c r="Y146" s="1188"/>
      <c r="Z146" s="1188"/>
      <c r="AA146" s="1157"/>
      <c r="AB146" s="1157"/>
      <c r="AC146" s="1157"/>
      <c r="AD146" s="1157"/>
      <c r="AE146" s="1157"/>
      <c r="AF146" s="1157"/>
      <c r="AG146" s="1157"/>
      <c r="AH146" s="1157"/>
      <c r="AI146" s="1157"/>
      <c r="AJ146" s="1157"/>
      <c r="AK146" s="1157"/>
      <c r="AL146" s="1157"/>
      <c r="AM146" s="1157"/>
      <c r="AN146" s="1157"/>
      <c r="AO146" s="1157"/>
      <c r="AP146" s="1157"/>
      <c r="AQ146" s="1157"/>
      <c r="AR146" s="1157"/>
      <c r="AS146" s="1157"/>
      <c r="AT146" s="1157"/>
      <c r="AU146" s="1157"/>
      <c r="AV146" s="1157"/>
      <c r="AW146" s="1157"/>
      <c r="AX146" s="1157"/>
      <c r="AY146" s="1157"/>
      <c r="AZ146" s="1157"/>
      <c r="BA146" s="1157"/>
    </row>
    <row r="147" spans="1:53" ht="12.75">
      <c r="A147" s="1157"/>
      <c r="B147" s="1157"/>
      <c r="C147" s="1157"/>
      <c r="D147" s="1157"/>
      <c r="E147" s="1157"/>
      <c r="F147" s="1157"/>
      <c r="G147" s="1157"/>
      <c r="H147" s="1157"/>
      <c r="I147" s="1188"/>
      <c r="J147" s="1188"/>
      <c r="K147" s="1188"/>
      <c r="L147" s="1188"/>
      <c r="M147" s="1188"/>
      <c r="N147" s="1188"/>
      <c r="O147" s="1188"/>
      <c r="P147" s="1188"/>
      <c r="Q147" s="1188"/>
      <c r="R147" s="1188"/>
      <c r="S147" s="1188"/>
      <c r="T147" s="1188"/>
      <c r="U147" s="1188"/>
      <c r="V147" s="1188"/>
      <c r="W147" s="1188"/>
      <c r="X147" s="1188"/>
      <c r="Y147" s="1188"/>
      <c r="Z147" s="1188"/>
      <c r="AA147" s="1157"/>
      <c r="AB147" s="1157"/>
      <c r="AC147" s="1157"/>
      <c r="AD147" s="1157"/>
      <c r="AE147" s="1157"/>
      <c r="AF147" s="1157"/>
      <c r="AG147" s="1157"/>
      <c r="AH147" s="1157"/>
      <c r="AI147" s="1157"/>
      <c r="AJ147" s="1157"/>
      <c r="AK147" s="1157"/>
      <c r="AL147" s="1157"/>
      <c r="AM147" s="1157"/>
      <c r="AN147" s="1157"/>
      <c r="AO147" s="1157"/>
      <c r="AP147" s="1157"/>
      <c r="AQ147" s="1157"/>
      <c r="AR147" s="1157"/>
      <c r="AS147" s="1157"/>
      <c r="AT147" s="1157"/>
      <c r="AU147" s="1157"/>
      <c r="AV147" s="1157"/>
      <c r="AW147" s="1157"/>
      <c r="AX147" s="1157"/>
      <c r="AY147" s="1157"/>
      <c r="AZ147" s="1157"/>
      <c r="BA147" s="1157"/>
    </row>
    <row r="148" spans="1:53" ht="12.75">
      <c r="A148" s="1157"/>
      <c r="B148" s="1157"/>
      <c r="C148" s="1157"/>
      <c r="D148" s="1157"/>
      <c r="E148" s="1157"/>
      <c r="F148" s="1157"/>
      <c r="G148" s="1157"/>
      <c r="H148" s="1157"/>
      <c r="I148" s="1188"/>
      <c r="J148" s="1188"/>
      <c r="K148" s="1188"/>
      <c r="L148" s="1188"/>
      <c r="M148" s="1188"/>
      <c r="N148" s="1188"/>
      <c r="O148" s="1188"/>
      <c r="P148" s="1188"/>
      <c r="Q148" s="1188"/>
      <c r="R148" s="1188"/>
      <c r="S148" s="1188"/>
      <c r="T148" s="1188"/>
      <c r="U148" s="1188"/>
      <c r="V148" s="1188"/>
      <c r="W148" s="1188"/>
      <c r="X148" s="1188"/>
      <c r="Y148" s="1188"/>
      <c r="Z148" s="1188"/>
      <c r="AA148" s="1157"/>
      <c r="AB148" s="1157"/>
      <c r="AC148" s="1157"/>
      <c r="AD148" s="1157"/>
      <c r="AE148" s="1157"/>
      <c r="AF148" s="1157"/>
      <c r="AG148" s="1157"/>
      <c r="AH148" s="1157"/>
      <c r="AI148" s="1157"/>
      <c r="AJ148" s="1157"/>
      <c r="AK148" s="1157"/>
      <c r="AL148" s="1157"/>
      <c r="AM148" s="1157"/>
      <c r="AN148" s="1157"/>
      <c r="AO148" s="1157"/>
      <c r="AP148" s="1157"/>
      <c r="AQ148" s="1157"/>
      <c r="AR148" s="1157"/>
      <c r="AS148" s="1157"/>
      <c r="AT148" s="1157"/>
      <c r="AU148" s="1157"/>
      <c r="AV148" s="1157"/>
      <c r="AW148" s="1157"/>
      <c r="AX148" s="1157"/>
      <c r="AY148" s="1157"/>
      <c r="AZ148" s="1157"/>
      <c r="BA148" s="1157"/>
    </row>
    <row r="149" spans="1:53" ht="12.75">
      <c r="A149" s="1157"/>
      <c r="B149" s="1157"/>
      <c r="C149" s="1157"/>
      <c r="D149" s="1157"/>
      <c r="E149" s="1157"/>
      <c r="F149" s="1157"/>
      <c r="G149" s="1157"/>
      <c r="H149" s="1157"/>
      <c r="I149" s="1188"/>
      <c r="J149" s="1188"/>
      <c r="K149" s="1188"/>
      <c r="L149" s="1188"/>
      <c r="M149" s="1188"/>
      <c r="N149" s="1188"/>
      <c r="O149" s="1188"/>
      <c r="P149" s="1188"/>
      <c r="Q149" s="1188"/>
      <c r="R149" s="1188"/>
      <c r="S149" s="1188"/>
      <c r="T149" s="1188"/>
      <c r="U149" s="1188"/>
      <c r="V149" s="1188"/>
      <c r="W149" s="1188"/>
      <c r="X149" s="1188"/>
      <c r="Y149" s="1188"/>
      <c r="Z149" s="1188"/>
      <c r="AA149" s="1157"/>
      <c r="AB149" s="1157"/>
      <c r="AC149" s="1157"/>
      <c r="AD149" s="1157"/>
      <c r="AE149" s="1157"/>
      <c r="AF149" s="1157"/>
      <c r="AG149" s="1157"/>
      <c r="AH149" s="1157"/>
      <c r="AI149" s="1157"/>
      <c r="AJ149" s="1157"/>
      <c r="AK149" s="1157"/>
      <c r="AL149" s="1157"/>
      <c r="AM149" s="1157"/>
      <c r="AN149" s="1157"/>
      <c r="AO149" s="1157"/>
      <c r="AP149" s="1157"/>
      <c r="AQ149" s="1157"/>
      <c r="AR149" s="1157"/>
      <c r="AS149" s="1157"/>
      <c r="AT149" s="1157"/>
      <c r="AU149" s="1157"/>
      <c r="AV149" s="1157"/>
      <c r="AW149" s="1157"/>
      <c r="AX149" s="1157"/>
      <c r="AY149" s="1157"/>
      <c r="AZ149" s="1157"/>
      <c r="BA149" s="1157"/>
    </row>
    <row r="150" spans="1:53" ht="12.75">
      <c r="A150" s="1157"/>
      <c r="B150" s="1157"/>
      <c r="C150" s="1157"/>
      <c r="D150" s="1157"/>
      <c r="E150" s="1157"/>
      <c r="F150" s="1157"/>
      <c r="G150" s="1157"/>
      <c r="H150" s="1157"/>
      <c r="I150" s="1188"/>
      <c r="J150" s="1188"/>
      <c r="K150" s="1188"/>
      <c r="L150" s="1188"/>
      <c r="M150" s="1188"/>
      <c r="N150" s="1188"/>
      <c r="O150" s="1188"/>
      <c r="P150" s="1188"/>
      <c r="Q150" s="1188"/>
      <c r="R150" s="1188"/>
      <c r="S150" s="1188"/>
      <c r="T150" s="1188"/>
      <c r="U150" s="1188"/>
      <c r="V150" s="1188"/>
      <c r="W150" s="1188"/>
      <c r="X150" s="1188"/>
      <c r="Y150" s="1188"/>
      <c r="Z150" s="1188"/>
      <c r="AA150" s="1157"/>
      <c r="AB150" s="1157"/>
      <c r="AC150" s="1157"/>
      <c r="AD150" s="1157"/>
      <c r="AE150" s="1157"/>
      <c r="AF150" s="1157"/>
      <c r="AG150" s="1157"/>
      <c r="AH150" s="1157"/>
      <c r="AI150" s="1157"/>
      <c r="AJ150" s="1157"/>
      <c r="AK150" s="1157"/>
      <c r="AL150" s="1157"/>
      <c r="AM150" s="1157"/>
      <c r="AN150" s="1157"/>
      <c r="AO150" s="1157"/>
      <c r="AP150" s="1157"/>
      <c r="AQ150" s="1157"/>
      <c r="AR150" s="1157"/>
      <c r="AS150" s="1157"/>
      <c r="AT150" s="1157"/>
      <c r="AU150" s="1157"/>
      <c r="AV150" s="1157"/>
      <c r="AW150" s="1157"/>
      <c r="AX150" s="1157"/>
      <c r="AY150" s="1157"/>
      <c r="AZ150" s="1157"/>
      <c r="BA150" s="1157"/>
    </row>
    <row r="151" spans="1:53" ht="12.75">
      <c r="A151" s="1157"/>
      <c r="B151" s="1157"/>
      <c r="C151" s="1157"/>
      <c r="D151" s="1157"/>
      <c r="E151" s="1157"/>
      <c r="F151" s="1157"/>
      <c r="G151" s="1157"/>
      <c r="H151" s="1157"/>
      <c r="I151" s="1188"/>
      <c r="J151" s="1188"/>
      <c r="K151" s="1188"/>
      <c r="L151" s="1188"/>
      <c r="M151" s="1188"/>
      <c r="N151" s="1188"/>
      <c r="O151" s="1188"/>
      <c r="P151" s="1188"/>
      <c r="Q151" s="1188"/>
      <c r="R151" s="1188"/>
      <c r="S151" s="1188"/>
      <c r="T151" s="1188"/>
      <c r="U151" s="1188"/>
      <c r="V151" s="1188"/>
      <c r="W151" s="1188"/>
      <c r="X151" s="1188"/>
      <c r="Y151" s="1188"/>
      <c r="Z151" s="1188"/>
      <c r="AA151" s="1157"/>
      <c r="AB151" s="1157"/>
      <c r="AC151" s="1157"/>
      <c r="AD151" s="1157"/>
      <c r="AE151" s="1157"/>
      <c r="AF151" s="1157"/>
      <c r="AG151" s="1157"/>
      <c r="AH151" s="1157"/>
      <c r="AI151" s="1157"/>
      <c r="AJ151" s="1157"/>
      <c r="AK151" s="1157"/>
      <c r="AL151" s="1157"/>
      <c r="AM151" s="1157"/>
      <c r="AN151" s="1157"/>
      <c r="AO151" s="1157"/>
      <c r="AP151" s="1157"/>
      <c r="AQ151" s="1157"/>
      <c r="AR151" s="1157"/>
      <c r="AS151" s="1157"/>
      <c r="AT151" s="1157"/>
      <c r="AU151" s="1157"/>
      <c r="AV151" s="1157"/>
      <c r="AW151" s="1157"/>
      <c r="AX151" s="1157"/>
      <c r="AY151" s="1157"/>
      <c r="AZ151" s="1157"/>
      <c r="BA151" s="1157"/>
    </row>
    <row r="152" spans="1:53" ht="12.75">
      <c r="A152" s="1157"/>
      <c r="B152" s="1157"/>
      <c r="C152" s="1157"/>
      <c r="D152" s="1157"/>
      <c r="E152" s="1157"/>
      <c r="F152" s="1157"/>
      <c r="G152" s="1157"/>
      <c r="H152" s="1157"/>
      <c r="I152" s="1188"/>
      <c r="J152" s="1188"/>
      <c r="K152" s="1188"/>
      <c r="L152" s="1188"/>
      <c r="M152" s="1188"/>
      <c r="N152" s="1188"/>
      <c r="O152" s="1188"/>
      <c r="P152" s="1188"/>
      <c r="Q152" s="1188"/>
      <c r="R152" s="1188"/>
      <c r="S152" s="1188"/>
      <c r="T152" s="1188"/>
      <c r="U152" s="1188"/>
      <c r="V152" s="1188"/>
      <c r="W152" s="1188"/>
      <c r="X152" s="1188"/>
      <c r="Y152" s="1188"/>
      <c r="Z152" s="1188"/>
      <c r="AA152" s="1157"/>
      <c r="AB152" s="1157"/>
      <c r="AC152" s="1157"/>
      <c r="AD152" s="1157"/>
      <c r="AE152" s="1157"/>
      <c r="AF152" s="1157"/>
      <c r="AG152" s="1157"/>
      <c r="AH152" s="1157"/>
      <c r="AI152" s="1157"/>
      <c r="AJ152" s="1157"/>
      <c r="AK152" s="1157"/>
      <c r="AL152" s="1157"/>
      <c r="AM152" s="1157"/>
      <c r="AN152" s="1157"/>
      <c r="AO152" s="1157"/>
      <c r="AP152" s="1157"/>
      <c r="AQ152" s="1157"/>
      <c r="AR152" s="1157"/>
      <c r="AS152" s="1157"/>
      <c r="AT152" s="1157"/>
      <c r="AU152" s="1157"/>
      <c r="AV152" s="1157"/>
      <c r="AW152" s="1157"/>
      <c r="AX152" s="1157"/>
      <c r="AY152" s="1157"/>
      <c r="AZ152" s="1157"/>
      <c r="BA152" s="1157"/>
    </row>
    <row r="153" spans="1:53" ht="12.75">
      <c r="A153" s="1157"/>
      <c r="B153" s="1157"/>
      <c r="C153" s="1157"/>
      <c r="D153" s="1157"/>
      <c r="E153" s="1157"/>
      <c r="F153" s="1157"/>
      <c r="G153" s="1157"/>
      <c r="H153" s="1157"/>
      <c r="I153" s="1188"/>
      <c r="J153" s="1188"/>
      <c r="K153" s="1188"/>
      <c r="L153" s="1188"/>
      <c r="M153" s="1188"/>
      <c r="N153" s="1188"/>
      <c r="O153" s="1188"/>
      <c r="P153" s="1188"/>
      <c r="Q153" s="1188"/>
      <c r="R153" s="1188"/>
      <c r="S153" s="1188"/>
      <c r="T153" s="1188"/>
      <c r="U153" s="1188"/>
      <c r="V153" s="1188"/>
      <c r="W153" s="1188"/>
      <c r="X153" s="1188"/>
      <c r="Y153" s="1188"/>
      <c r="Z153" s="1188"/>
      <c r="AA153" s="1157"/>
      <c r="AB153" s="1157"/>
      <c r="AC153" s="1157"/>
      <c r="AD153" s="1157"/>
      <c r="AE153" s="1157"/>
      <c r="AF153" s="1157"/>
      <c r="AG153" s="1157"/>
      <c r="AH153" s="1157"/>
      <c r="AI153" s="1157"/>
      <c r="AJ153" s="1157"/>
      <c r="AK153" s="1157"/>
      <c r="AL153" s="1157"/>
      <c r="AM153" s="1157"/>
      <c r="AN153" s="1157"/>
      <c r="AO153" s="1157"/>
      <c r="AP153" s="1157"/>
      <c r="AQ153" s="1157"/>
      <c r="AR153" s="1157"/>
      <c r="AS153" s="1157"/>
      <c r="AT153" s="1157"/>
      <c r="AU153" s="1157"/>
      <c r="AV153" s="1157"/>
      <c r="AW153" s="1157"/>
      <c r="AX153" s="1157"/>
      <c r="AY153" s="1157"/>
      <c r="AZ153" s="1157"/>
      <c r="BA153" s="1157"/>
    </row>
    <row r="154" spans="1:53" ht="12.75">
      <c r="A154" s="1157"/>
      <c r="B154" s="1157"/>
      <c r="C154" s="1157"/>
      <c r="D154" s="1157"/>
      <c r="E154" s="1157"/>
      <c r="F154" s="1157"/>
      <c r="G154" s="1157"/>
      <c r="H154" s="1157"/>
      <c r="I154" s="1188"/>
      <c r="J154" s="1188"/>
      <c r="K154" s="1188"/>
      <c r="L154" s="1188"/>
      <c r="M154" s="1188"/>
      <c r="N154" s="1188"/>
      <c r="O154" s="1188"/>
      <c r="P154" s="1188"/>
      <c r="Q154" s="1188"/>
      <c r="R154" s="1188"/>
      <c r="S154" s="1188"/>
      <c r="T154" s="1188"/>
      <c r="U154" s="1188"/>
      <c r="V154" s="1188"/>
      <c r="W154" s="1188"/>
      <c r="X154" s="1188"/>
      <c r="Y154" s="1188"/>
      <c r="Z154" s="1188"/>
      <c r="AA154" s="1157"/>
      <c r="AB154" s="1157"/>
      <c r="AC154" s="1157"/>
      <c r="AD154" s="1157"/>
      <c r="AE154" s="1157"/>
      <c r="AF154" s="1157"/>
      <c r="AG154" s="1157"/>
      <c r="AH154" s="1157"/>
      <c r="AI154" s="1157"/>
      <c r="AJ154" s="1157"/>
      <c r="AK154" s="1157"/>
      <c r="AL154" s="1157"/>
      <c r="AM154" s="1157"/>
      <c r="AN154" s="1157"/>
      <c r="AO154" s="1157"/>
      <c r="AP154" s="1157"/>
      <c r="AQ154" s="1157"/>
      <c r="AR154" s="1157"/>
      <c r="AS154" s="1157"/>
      <c r="AT154" s="1157"/>
      <c r="AU154" s="1157"/>
      <c r="AV154" s="1157"/>
      <c r="AW154" s="1157"/>
      <c r="AX154" s="1157"/>
      <c r="AY154" s="1157"/>
      <c r="AZ154" s="1157"/>
      <c r="BA154" s="1157"/>
    </row>
    <row r="155" spans="1:53" ht="12.75">
      <c r="A155" s="1157"/>
      <c r="B155" s="1157"/>
      <c r="C155" s="1157"/>
      <c r="D155" s="1157"/>
      <c r="E155" s="1157"/>
      <c r="F155" s="1157"/>
      <c r="G155" s="1157"/>
      <c r="H155" s="1157"/>
      <c r="I155" s="1188"/>
      <c r="J155" s="1188"/>
      <c r="K155" s="1188"/>
      <c r="L155" s="1188"/>
      <c r="M155" s="1188"/>
      <c r="N155" s="1188"/>
      <c r="O155" s="1188"/>
      <c r="P155" s="1188"/>
      <c r="Q155" s="1188"/>
      <c r="R155" s="1188"/>
      <c r="S155" s="1188"/>
      <c r="T155" s="1188"/>
      <c r="U155" s="1188"/>
      <c r="V155" s="1188"/>
      <c r="W155" s="1188"/>
      <c r="X155" s="1188"/>
      <c r="Y155" s="1188"/>
      <c r="Z155" s="1188"/>
      <c r="AA155" s="1157"/>
      <c r="AB155" s="1157"/>
      <c r="AC155" s="1157"/>
      <c r="AD155" s="1157"/>
      <c r="AE155" s="1157"/>
      <c r="AF155" s="1157"/>
      <c r="AG155" s="1157"/>
      <c r="AH155" s="1157"/>
      <c r="AI155" s="1157"/>
      <c r="AJ155" s="1157"/>
      <c r="AK155" s="1157"/>
      <c r="AL155" s="1157"/>
      <c r="AM155" s="1157"/>
      <c r="AN155" s="1157"/>
      <c r="AO155" s="1157"/>
      <c r="AP155" s="1157"/>
      <c r="AQ155" s="1157"/>
      <c r="AR155" s="1157"/>
      <c r="AS155" s="1157"/>
      <c r="AT155" s="1157"/>
      <c r="AU155" s="1157"/>
      <c r="AV155" s="1157"/>
      <c r="AW155" s="1157"/>
      <c r="AX155" s="1157"/>
      <c r="AY155" s="1157"/>
      <c r="AZ155" s="1157"/>
      <c r="BA155" s="1157"/>
    </row>
    <row r="156" spans="1:53" ht="12.75">
      <c r="A156" s="1157"/>
      <c r="B156" s="1157"/>
      <c r="C156" s="1157"/>
      <c r="D156" s="1157"/>
      <c r="E156" s="1157"/>
      <c r="F156" s="1157"/>
      <c r="G156" s="1157"/>
      <c r="H156" s="1157"/>
      <c r="I156" s="1188"/>
      <c r="J156" s="1188"/>
      <c r="K156" s="1188"/>
      <c r="L156" s="1188"/>
      <c r="M156" s="1188"/>
      <c r="N156" s="1188"/>
      <c r="O156" s="1188"/>
      <c r="P156" s="1188"/>
      <c r="Q156" s="1188"/>
      <c r="R156" s="1188"/>
      <c r="S156" s="1188"/>
      <c r="T156" s="1188"/>
      <c r="U156" s="1188"/>
      <c r="V156" s="1188"/>
      <c r="W156" s="1188"/>
      <c r="X156" s="1188"/>
      <c r="Y156" s="1188"/>
      <c r="Z156" s="1188"/>
      <c r="AA156" s="1157"/>
      <c r="AB156" s="1157"/>
      <c r="AC156" s="1157"/>
      <c r="AD156" s="1157"/>
      <c r="AE156" s="1157"/>
      <c r="AF156" s="1157"/>
      <c r="AG156" s="1157"/>
      <c r="AH156" s="1157"/>
      <c r="AI156" s="1157"/>
      <c r="AJ156" s="1157"/>
      <c r="AK156" s="1157"/>
      <c r="AL156" s="1157"/>
      <c r="AM156" s="1157"/>
      <c r="AN156" s="1157"/>
      <c r="AO156" s="1157"/>
      <c r="AP156" s="1157"/>
      <c r="AQ156" s="1157"/>
      <c r="AR156" s="1157"/>
      <c r="AS156" s="1157"/>
      <c r="AT156" s="1157"/>
      <c r="AU156" s="1157"/>
      <c r="AV156" s="1157"/>
      <c r="AW156" s="1157"/>
      <c r="AX156" s="1157"/>
      <c r="AY156" s="1157"/>
      <c r="AZ156" s="1157"/>
      <c r="BA156" s="1157"/>
    </row>
    <row r="157" spans="1:53" ht="12.75">
      <c r="A157" s="1157"/>
      <c r="B157" s="1157"/>
      <c r="C157" s="1157"/>
      <c r="D157" s="1157"/>
      <c r="E157" s="1157"/>
      <c r="F157" s="1157"/>
      <c r="G157" s="1157"/>
      <c r="H157" s="1157"/>
      <c r="I157" s="1188"/>
      <c r="J157" s="1188"/>
      <c r="K157" s="1188"/>
      <c r="L157" s="1188"/>
      <c r="M157" s="1188"/>
      <c r="N157" s="1188"/>
      <c r="O157" s="1188"/>
      <c r="P157" s="1188"/>
      <c r="Q157" s="1188"/>
      <c r="R157" s="1188"/>
      <c r="S157" s="1188"/>
      <c r="T157" s="1188"/>
      <c r="U157" s="1188"/>
      <c r="V157" s="1188"/>
      <c r="W157" s="1188"/>
      <c r="X157" s="1188"/>
      <c r="Y157" s="1188"/>
      <c r="Z157" s="1188"/>
      <c r="AA157" s="1157"/>
      <c r="AB157" s="1157"/>
      <c r="AC157" s="1157"/>
      <c r="AD157" s="1157"/>
      <c r="AE157" s="1157"/>
      <c r="AF157" s="1157"/>
      <c r="AG157" s="1157"/>
      <c r="AH157" s="1157"/>
      <c r="AI157" s="1157"/>
      <c r="AJ157" s="1157"/>
      <c r="AK157" s="1157"/>
      <c r="AL157" s="1157"/>
      <c r="AM157" s="1157"/>
      <c r="AN157" s="1157"/>
      <c r="AO157" s="1157"/>
      <c r="AP157" s="1157"/>
      <c r="AQ157" s="1157"/>
      <c r="AR157" s="1157"/>
      <c r="AS157" s="1157"/>
      <c r="AT157" s="1157"/>
      <c r="AU157" s="1157"/>
      <c r="AV157" s="1157"/>
      <c r="AW157" s="1157"/>
      <c r="AX157" s="1157"/>
      <c r="AY157" s="1157"/>
      <c r="AZ157" s="1157"/>
      <c r="BA157" s="1157"/>
    </row>
    <row r="158" spans="1:53" ht="12.75">
      <c r="A158" s="1157"/>
      <c r="B158" s="1157"/>
      <c r="C158" s="1157"/>
      <c r="D158" s="1157"/>
      <c r="E158" s="1157"/>
      <c r="F158" s="1157"/>
      <c r="G158" s="1157"/>
      <c r="H158" s="1157"/>
      <c r="I158" s="1188"/>
      <c r="J158" s="1188"/>
      <c r="K158" s="1188"/>
      <c r="L158" s="1188"/>
      <c r="M158" s="1188"/>
      <c r="N158" s="1188"/>
      <c r="O158" s="1188"/>
      <c r="P158" s="1188"/>
      <c r="Q158" s="1188"/>
      <c r="R158" s="1188"/>
      <c r="S158" s="1188"/>
      <c r="T158" s="1188"/>
      <c r="U158" s="1188"/>
      <c r="V158" s="1188"/>
      <c r="W158" s="1188"/>
      <c r="X158" s="1188"/>
      <c r="Y158" s="1188"/>
      <c r="Z158" s="1188"/>
      <c r="AA158" s="1157"/>
      <c r="AB158" s="1157"/>
      <c r="AC158" s="1157"/>
      <c r="AD158" s="1157"/>
      <c r="AE158" s="1157"/>
      <c r="AF158" s="1157"/>
      <c r="AG158" s="1157"/>
      <c r="AH158" s="1157"/>
      <c r="AI158" s="1157"/>
      <c r="AJ158" s="1157"/>
      <c r="AK158" s="1157"/>
      <c r="AL158" s="1157"/>
      <c r="AM158" s="1157"/>
      <c r="AN158" s="1157"/>
      <c r="AO158" s="1157"/>
      <c r="AP158" s="1157"/>
      <c r="AQ158" s="1157"/>
      <c r="AR158" s="1157"/>
      <c r="AS158" s="1157"/>
      <c r="AT158" s="1157"/>
      <c r="AU158" s="1157"/>
      <c r="AV158" s="1157"/>
      <c r="AW158" s="1157"/>
      <c r="AX158" s="1157"/>
      <c r="AY158" s="1157"/>
      <c r="AZ158" s="1157"/>
      <c r="BA158" s="1157"/>
    </row>
    <row r="159" spans="1:53" ht="12.75">
      <c r="A159" s="1157"/>
      <c r="B159" s="1157"/>
      <c r="C159" s="1157"/>
      <c r="D159" s="1157"/>
      <c r="E159" s="1157"/>
      <c r="F159" s="1157"/>
      <c r="G159" s="1157"/>
      <c r="H159" s="1157"/>
      <c r="I159" s="1188"/>
      <c r="J159" s="1188"/>
      <c r="K159" s="1188"/>
      <c r="L159" s="1188"/>
      <c r="M159" s="1188"/>
      <c r="N159" s="1188"/>
      <c r="O159" s="1188"/>
      <c r="P159" s="1188"/>
      <c r="Q159" s="1188"/>
      <c r="R159" s="1188"/>
      <c r="S159" s="1188"/>
      <c r="T159" s="1188"/>
      <c r="U159" s="1188"/>
      <c r="V159" s="1188"/>
      <c r="W159" s="1188"/>
      <c r="X159" s="1188"/>
      <c r="Y159" s="1188"/>
      <c r="Z159" s="1188"/>
      <c r="AA159" s="1157"/>
      <c r="AB159" s="1157"/>
      <c r="AC159" s="1157"/>
      <c r="AD159" s="1157"/>
      <c r="AE159" s="1157"/>
      <c r="AF159" s="1157"/>
      <c r="AG159" s="1157"/>
      <c r="AH159" s="1157"/>
      <c r="AI159" s="1157"/>
      <c r="AJ159" s="1157"/>
      <c r="AK159" s="1157"/>
      <c r="AL159" s="1157"/>
      <c r="AM159" s="1157"/>
      <c r="AN159" s="1157"/>
      <c r="AO159" s="1157"/>
      <c r="AP159" s="1157"/>
      <c r="AQ159" s="1157"/>
      <c r="AR159" s="1157"/>
      <c r="AS159" s="1157"/>
      <c r="AT159" s="1157"/>
      <c r="AU159" s="1157"/>
      <c r="AV159" s="1157"/>
      <c r="AW159" s="1157"/>
      <c r="AX159" s="1157"/>
      <c r="AY159" s="1157"/>
      <c r="AZ159" s="1157"/>
      <c r="BA159" s="1157"/>
    </row>
    <row r="160" spans="1:53" ht="12.75">
      <c r="A160" s="1157"/>
      <c r="B160" s="1157"/>
      <c r="C160" s="1157"/>
      <c r="D160" s="1157"/>
      <c r="E160" s="1157"/>
      <c r="F160" s="1157"/>
      <c r="G160" s="1157"/>
      <c r="H160" s="1157"/>
      <c r="I160" s="1188"/>
      <c r="J160" s="1188"/>
      <c r="K160" s="1188"/>
      <c r="L160" s="1188"/>
      <c r="M160" s="1188"/>
      <c r="N160" s="1188"/>
      <c r="O160" s="1188"/>
      <c r="P160" s="1188"/>
      <c r="Q160" s="1188"/>
      <c r="R160" s="1188"/>
      <c r="S160" s="1188"/>
      <c r="T160" s="1188"/>
      <c r="U160" s="1188"/>
      <c r="V160" s="1188"/>
      <c r="W160" s="1188"/>
      <c r="X160" s="1188"/>
      <c r="Y160" s="1188"/>
      <c r="Z160" s="1188"/>
      <c r="AA160" s="1157"/>
      <c r="AB160" s="1157"/>
      <c r="AC160" s="1157"/>
      <c r="AD160" s="1157"/>
      <c r="AE160" s="1157"/>
      <c r="AF160" s="1157"/>
      <c r="AG160" s="1157"/>
      <c r="AH160" s="1157"/>
      <c r="AI160" s="1157"/>
      <c r="AJ160" s="1157"/>
      <c r="AK160" s="1157"/>
      <c r="AL160" s="1157"/>
      <c r="AM160" s="1157"/>
      <c r="AN160" s="1157"/>
      <c r="AO160" s="1157"/>
      <c r="AP160" s="1157"/>
      <c r="AQ160" s="1157"/>
      <c r="AR160" s="1157"/>
      <c r="AS160" s="1157"/>
      <c r="AT160" s="1157"/>
      <c r="AU160" s="1157"/>
      <c r="AV160" s="1157"/>
      <c r="AW160" s="1157"/>
      <c r="AX160" s="1157"/>
      <c r="AY160" s="1157"/>
      <c r="AZ160" s="1157"/>
      <c r="BA160" s="1157"/>
    </row>
    <row r="161" spans="1:53" ht="12.75">
      <c r="A161" s="1157"/>
      <c r="B161" s="1157"/>
      <c r="C161" s="1157"/>
      <c r="D161" s="1157"/>
      <c r="E161" s="1157"/>
      <c r="F161" s="1157"/>
      <c r="G161" s="1157"/>
      <c r="H161" s="1157"/>
      <c r="I161" s="1188"/>
      <c r="J161" s="1188"/>
      <c r="K161" s="1188"/>
      <c r="L161" s="1188"/>
      <c r="M161" s="1188"/>
      <c r="N161" s="1188"/>
      <c r="O161" s="1188"/>
      <c r="P161" s="1188"/>
      <c r="Q161" s="1188"/>
      <c r="R161" s="1188"/>
      <c r="S161" s="1188"/>
      <c r="T161" s="1188"/>
      <c r="U161" s="1188"/>
      <c r="V161" s="1188"/>
      <c r="W161" s="1188"/>
      <c r="X161" s="1188"/>
      <c r="Y161" s="1188"/>
      <c r="Z161" s="1188"/>
      <c r="AA161" s="1157"/>
      <c r="AB161" s="1157"/>
      <c r="AC161" s="1157"/>
      <c r="AD161" s="1157"/>
      <c r="AE161" s="1157"/>
      <c r="AF161" s="1157"/>
      <c r="AG161" s="1157"/>
      <c r="AH161" s="1157"/>
      <c r="AI161" s="1157"/>
      <c r="AJ161" s="1157"/>
      <c r="AK161" s="1157"/>
      <c r="AL161" s="1157"/>
      <c r="AM161" s="1157"/>
      <c r="AN161" s="1157"/>
      <c r="AO161" s="1157"/>
      <c r="AP161" s="1157"/>
      <c r="AQ161" s="1157"/>
      <c r="AR161" s="1157"/>
      <c r="AS161" s="1157"/>
      <c r="AT161" s="1157"/>
      <c r="AU161" s="1157"/>
      <c r="AV161" s="1157"/>
      <c r="AW161" s="1157"/>
      <c r="AX161" s="1157"/>
      <c r="AY161" s="1157"/>
      <c r="AZ161" s="1157"/>
      <c r="BA161" s="1157"/>
    </row>
    <row r="162" spans="1:53" ht="12.75">
      <c r="A162" s="1157"/>
      <c r="B162" s="1157"/>
      <c r="C162" s="1157"/>
      <c r="D162" s="1157"/>
      <c r="E162" s="1157"/>
      <c r="F162" s="1157"/>
      <c r="G162" s="1157"/>
      <c r="H162" s="1157"/>
      <c r="I162" s="1157"/>
      <c r="J162" s="1157"/>
      <c r="K162" s="1157"/>
      <c r="L162" s="1157"/>
      <c r="M162" s="1157"/>
      <c r="N162" s="1157"/>
      <c r="O162" s="1157"/>
      <c r="P162" s="1157"/>
      <c r="Q162" s="1157"/>
      <c r="R162" s="1157"/>
      <c r="S162" s="1157"/>
      <c r="T162" s="1157"/>
      <c r="U162" s="1157"/>
      <c r="V162" s="1157"/>
      <c r="W162" s="1157"/>
      <c r="X162" s="1157"/>
      <c r="Y162" s="1157"/>
      <c r="Z162" s="1157"/>
      <c r="AA162" s="1157"/>
      <c r="AB162" s="1157"/>
      <c r="AC162" s="1157"/>
      <c r="AD162" s="1157"/>
      <c r="AE162" s="1157"/>
      <c r="AF162" s="1157"/>
      <c r="AG162" s="1157"/>
      <c r="AH162" s="1157"/>
      <c r="AI162" s="1157"/>
      <c r="AJ162" s="1157"/>
      <c r="AK162" s="1157"/>
      <c r="AL162" s="1157"/>
      <c r="AM162" s="1157"/>
      <c r="AN162" s="1157"/>
      <c r="AO162" s="1157"/>
      <c r="AP162" s="1157"/>
      <c r="AQ162" s="1157"/>
      <c r="AR162" s="1157"/>
      <c r="AS162" s="1157"/>
      <c r="AT162" s="1157"/>
      <c r="AU162" s="1157"/>
      <c r="AV162" s="1157"/>
      <c r="AW162" s="1157"/>
      <c r="AX162" s="1157"/>
      <c r="AY162" s="1157"/>
      <c r="AZ162" s="1157"/>
      <c r="BA162" s="1157"/>
    </row>
    <row r="163" spans="1:53" ht="12.75">
      <c r="A163" s="1157"/>
      <c r="B163" s="1157"/>
      <c r="C163" s="1157"/>
      <c r="D163" s="1157"/>
      <c r="E163" s="1157"/>
      <c r="F163" s="1157"/>
      <c r="G163" s="1157"/>
      <c r="H163" s="1157"/>
      <c r="I163" s="1157"/>
      <c r="J163" s="1157"/>
      <c r="K163" s="1157"/>
      <c r="L163" s="1157"/>
      <c r="M163" s="1157"/>
      <c r="N163" s="1157"/>
      <c r="O163" s="1157"/>
      <c r="P163" s="1157"/>
      <c r="Q163" s="1157"/>
      <c r="R163" s="1157"/>
      <c r="S163" s="1157"/>
      <c r="T163" s="1157"/>
      <c r="U163" s="1157"/>
      <c r="V163" s="1157"/>
      <c r="W163" s="1157"/>
      <c r="X163" s="1157"/>
      <c r="Y163" s="1157"/>
      <c r="Z163" s="1157"/>
      <c r="AA163" s="1157"/>
      <c r="AB163" s="1157"/>
      <c r="AC163" s="1157"/>
      <c r="AD163" s="1157"/>
      <c r="AE163" s="1157"/>
      <c r="AF163" s="1157"/>
      <c r="AG163" s="1157"/>
      <c r="AH163" s="1157"/>
      <c r="AI163" s="1157"/>
      <c r="AJ163" s="1157"/>
      <c r="AK163" s="1157"/>
      <c r="AL163" s="1157"/>
      <c r="AM163" s="1157"/>
      <c r="AN163" s="1157"/>
      <c r="AO163" s="1157"/>
      <c r="AP163" s="1157"/>
      <c r="AQ163" s="1157"/>
      <c r="AR163" s="1157"/>
      <c r="AS163" s="1157"/>
      <c r="AT163" s="1157"/>
      <c r="AU163" s="1157"/>
      <c r="AV163" s="1157"/>
      <c r="AW163" s="1157"/>
      <c r="AX163" s="1157"/>
      <c r="AY163" s="1157"/>
      <c r="AZ163" s="1157"/>
      <c r="BA163" s="1157"/>
    </row>
    <row r="164" spans="1:53" ht="12.75">
      <c r="A164" s="1157"/>
      <c r="B164" s="1157"/>
      <c r="C164" s="1157"/>
      <c r="D164" s="1157"/>
      <c r="E164" s="1157"/>
      <c r="F164" s="1157"/>
      <c r="G164" s="1157"/>
      <c r="H164" s="1157"/>
      <c r="I164" s="1157"/>
      <c r="J164" s="1157"/>
      <c r="K164" s="1157"/>
      <c r="L164" s="1157"/>
      <c r="M164" s="1157"/>
      <c r="N164" s="1157"/>
      <c r="O164" s="1157"/>
      <c r="P164" s="1157"/>
      <c r="Q164" s="1157"/>
      <c r="R164" s="1157"/>
      <c r="S164" s="1157"/>
      <c r="T164" s="1157"/>
      <c r="U164" s="1157"/>
      <c r="V164" s="1157"/>
      <c r="W164" s="1157"/>
      <c r="X164" s="1157"/>
      <c r="Y164" s="1157"/>
      <c r="Z164" s="1157"/>
      <c r="AA164" s="1157"/>
      <c r="AB164" s="1157"/>
      <c r="AC164" s="1157"/>
      <c r="AD164" s="1157"/>
      <c r="AE164" s="1157"/>
      <c r="AF164" s="1157"/>
      <c r="AG164" s="1157"/>
      <c r="AH164" s="1157"/>
      <c r="AI164" s="1157"/>
      <c r="AJ164" s="1157"/>
      <c r="AK164" s="1157"/>
      <c r="AL164" s="1157"/>
      <c r="AM164" s="1157"/>
      <c r="AN164" s="1157"/>
      <c r="AO164" s="1157"/>
      <c r="AP164" s="1157"/>
      <c r="AQ164" s="1157"/>
      <c r="AR164" s="1157"/>
      <c r="AS164" s="1157"/>
      <c r="AT164" s="1157"/>
      <c r="AU164" s="1157"/>
      <c r="AV164" s="1157"/>
      <c r="AW164" s="1157"/>
      <c r="AX164" s="1157"/>
      <c r="AY164" s="1157"/>
      <c r="AZ164" s="1157"/>
      <c r="BA164" s="1157"/>
    </row>
    <row r="165" spans="1:53" ht="12.75">
      <c r="A165" s="1157"/>
      <c r="B165" s="1157"/>
      <c r="C165" s="1157"/>
      <c r="D165" s="1157"/>
      <c r="E165" s="1157"/>
      <c r="F165" s="1157"/>
      <c r="G165" s="1157"/>
      <c r="H165" s="1157"/>
      <c r="I165" s="1157"/>
      <c r="J165" s="1157"/>
      <c r="K165" s="1157"/>
      <c r="L165" s="1157"/>
      <c r="M165" s="1157"/>
      <c r="N165" s="1157"/>
      <c r="O165" s="1157"/>
      <c r="P165" s="1157"/>
      <c r="Q165" s="1157"/>
      <c r="R165" s="1157"/>
      <c r="S165" s="1157"/>
      <c r="T165" s="1157"/>
      <c r="U165" s="1157"/>
      <c r="V165" s="1157"/>
      <c r="W165" s="1157"/>
      <c r="X165" s="1157"/>
      <c r="Y165" s="1157"/>
      <c r="Z165" s="1157"/>
      <c r="AA165" s="1157"/>
      <c r="AB165" s="1157"/>
      <c r="AC165" s="1157"/>
      <c r="AD165" s="1157"/>
      <c r="AE165" s="1157"/>
      <c r="AF165" s="1157"/>
      <c r="AG165" s="1157"/>
      <c r="AH165" s="1157"/>
      <c r="AI165" s="1157"/>
      <c r="AJ165" s="1157"/>
      <c r="AK165" s="1157"/>
      <c r="AL165" s="1157"/>
      <c r="AM165" s="1157"/>
      <c r="AN165" s="1157"/>
      <c r="AO165" s="1157"/>
      <c r="AP165" s="1157"/>
      <c r="AQ165" s="1157"/>
      <c r="AR165" s="1157"/>
      <c r="AS165" s="1157"/>
      <c r="AT165" s="1157"/>
      <c r="AU165" s="1157"/>
      <c r="AV165" s="1157"/>
      <c r="AW165" s="1157"/>
      <c r="AX165" s="1157"/>
      <c r="AY165" s="1157"/>
      <c r="AZ165" s="1157"/>
      <c r="BA165" s="1157"/>
    </row>
    <row r="166" spans="1:53" ht="12.75">
      <c r="A166" s="1157"/>
      <c r="B166" s="1157"/>
      <c r="C166" s="1157"/>
      <c r="D166" s="1157"/>
      <c r="E166" s="1157"/>
      <c r="F166" s="1157"/>
      <c r="G166" s="1157"/>
      <c r="H166" s="1157"/>
      <c r="I166" s="1157"/>
      <c r="J166" s="1157"/>
      <c r="K166" s="1157"/>
      <c r="L166" s="1157"/>
      <c r="M166" s="1157"/>
      <c r="N166" s="1157"/>
      <c r="O166" s="1157"/>
      <c r="P166" s="1157"/>
      <c r="Q166" s="1157"/>
      <c r="R166" s="1157"/>
      <c r="S166" s="1157"/>
      <c r="T166" s="1157"/>
      <c r="U166" s="1157"/>
      <c r="V166" s="1157"/>
      <c r="W166" s="1157"/>
      <c r="X166" s="1157"/>
      <c r="Y166" s="1157"/>
      <c r="Z166" s="1157"/>
      <c r="AA166" s="1157"/>
      <c r="AB166" s="1157"/>
      <c r="AC166" s="1157"/>
      <c r="AD166" s="1157"/>
      <c r="AE166" s="1157"/>
      <c r="AF166" s="1157"/>
      <c r="AG166" s="1157"/>
      <c r="AH166" s="1157"/>
      <c r="AI166" s="1157"/>
      <c r="AJ166" s="1157"/>
      <c r="AK166" s="1157"/>
      <c r="AL166" s="1157"/>
      <c r="AM166" s="1157"/>
      <c r="AN166" s="1157"/>
      <c r="AO166" s="1157"/>
      <c r="AP166" s="1157"/>
      <c r="AQ166" s="1157"/>
      <c r="AR166" s="1157"/>
      <c r="AS166" s="1157"/>
      <c r="AT166" s="1157"/>
      <c r="AU166" s="1157"/>
      <c r="AV166" s="1157"/>
      <c r="AW166" s="1157"/>
      <c r="AX166" s="1157"/>
      <c r="AY166" s="1157"/>
      <c r="AZ166" s="1157"/>
      <c r="BA166" s="1157"/>
    </row>
    <row r="167" spans="1:53" ht="12.75">
      <c r="A167" s="1157"/>
      <c r="B167" s="1157"/>
      <c r="C167" s="1157"/>
      <c r="D167" s="1157"/>
      <c r="E167" s="1157"/>
      <c r="F167" s="1157"/>
      <c r="G167" s="1157"/>
      <c r="H167" s="1157"/>
      <c r="I167" s="1157"/>
      <c r="J167" s="1157"/>
      <c r="K167" s="1157"/>
      <c r="L167" s="1157"/>
      <c r="M167" s="1157"/>
      <c r="N167" s="1157"/>
      <c r="O167" s="1157"/>
      <c r="P167" s="1157"/>
      <c r="Q167" s="1157"/>
      <c r="R167" s="1157"/>
      <c r="S167" s="1157"/>
      <c r="T167" s="1157"/>
      <c r="U167" s="1157"/>
      <c r="V167" s="1157"/>
      <c r="W167" s="1157"/>
      <c r="X167" s="1157"/>
      <c r="Y167" s="1157"/>
      <c r="Z167" s="1157"/>
      <c r="AA167" s="1157"/>
      <c r="AB167" s="1157"/>
      <c r="AC167" s="1157"/>
      <c r="AD167" s="1157"/>
      <c r="AE167" s="1157"/>
      <c r="AF167" s="1157"/>
      <c r="AG167" s="1157"/>
      <c r="AH167" s="1157"/>
      <c r="AI167" s="1157"/>
      <c r="AJ167" s="1157"/>
      <c r="AK167" s="1157"/>
      <c r="AL167" s="1157"/>
      <c r="AM167" s="1157"/>
      <c r="AN167" s="1157"/>
      <c r="AO167" s="1157"/>
      <c r="AP167" s="1157"/>
      <c r="AQ167" s="1157"/>
      <c r="AR167" s="1157"/>
      <c r="AS167" s="1157"/>
      <c r="AT167" s="1157"/>
      <c r="AU167" s="1157"/>
      <c r="AV167" s="1157"/>
      <c r="AW167" s="1157"/>
      <c r="AX167" s="1157"/>
      <c r="AY167" s="1157"/>
      <c r="AZ167" s="1157"/>
      <c r="BA167" s="1157"/>
    </row>
    <row r="168" spans="1:53" ht="12.75">
      <c r="A168" s="1157"/>
      <c r="B168" s="1157"/>
      <c r="C168" s="1157"/>
      <c r="D168" s="1157"/>
      <c r="E168" s="1157"/>
      <c r="F168" s="1157"/>
      <c r="G168" s="1157"/>
      <c r="H168" s="1157"/>
      <c r="I168" s="1157"/>
      <c r="J168" s="1157"/>
      <c r="K168" s="1157"/>
      <c r="L168" s="1157"/>
      <c r="M168" s="1157"/>
      <c r="N168" s="1157"/>
      <c r="O168" s="1157"/>
      <c r="P168" s="1157"/>
      <c r="Q168" s="1157"/>
      <c r="R168" s="1157"/>
      <c r="S168" s="1157"/>
      <c r="T168" s="1157"/>
      <c r="U168" s="1157"/>
      <c r="V168" s="1157"/>
      <c r="W168" s="1157"/>
      <c r="X168" s="1157"/>
      <c r="Y168" s="1157"/>
      <c r="Z168" s="1157"/>
      <c r="AA168" s="1157"/>
      <c r="AB168" s="1157"/>
      <c r="AC168" s="1157"/>
      <c r="AD168" s="1157"/>
      <c r="AE168" s="1157"/>
      <c r="AF168" s="1157"/>
      <c r="AG168" s="1157"/>
      <c r="AH168" s="1157"/>
      <c r="AI168" s="1157"/>
      <c r="AJ168" s="1157"/>
      <c r="AK168" s="1157"/>
      <c r="AL168" s="1157"/>
      <c r="AM168" s="1157"/>
      <c r="AN168" s="1157"/>
      <c r="AO168" s="1157"/>
      <c r="AP168" s="1157"/>
      <c r="AQ168" s="1157"/>
      <c r="AR168" s="1157"/>
      <c r="AS168" s="1157"/>
      <c r="AT168" s="1157"/>
      <c r="AU168" s="1157"/>
      <c r="AV168" s="1157"/>
      <c r="AW168" s="1157"/>
      <c r="AX168" s="1157"/>
      <c r="AY168" s="1157"/>
      <c r="AZ168" s="1157"/>
      <c r="BA168" s="1157"/>
    </row>
    <row r="169" spans="1:53" ht="12.75">
      <c r="A169" s="1157"/>
      <c r="B169" s="1157"/>
      <c r="C169" s="1157"/>
      <c r="D169" s="1157"/>
      <c r="E169" s="1157"/>
      <c r="F169" s="1157"/>
      <c r="G169" s="1157"/>
      <c r="H169" s="1157"/>
      <c r="I169" s="1157"/>
      <c r="J169" s="1157"/>
      <c r="K169" s="1157"/>
      <c r="L169" s="1157"/>
      <c r="M169" s="1157"/>
      <c r="N169" s="1157"/>
      <c r="O169" s="1157"/>
      <c r="P169" s="1157"/>
      <c r="Q169" s="1157"/>
      <c r="R169" s="1157"/>
      <c r="S169" s="1157"/>
      <c r="T169" s="1157"/>
      <c r="U169" s="1157"/>
      <c r="V169" s="1157"/>
      <c r="W169" s="1157"/>
      <c r="X169" s="1157"/>
      <c r="Y169" s="1157"/>
      <c r="Z169" s="1157"/>
      <c r="AA169" s="1157"/>
      <c r="AB169" s="1157"/>
      <c r="AC169" s="1157"/>
      <c r="AD169" s="1157"/>
      <c r="AE169" s="1157"/>
      <c r="AF169" s="1157"/>
      <c r="AG169" s="1157"/>
      <c r="AH169" s="1157"/>
      <c r="AI169" s="1157"/>
      <c r="AJ169" s="1157"/>
      <c r="AK169" s="1157"/>
      <c r="AL169" s="1157"/>
      <c r="AM169" s="1157"/>
      <c r="AN169" s="1157"/>
      <c r="AO169" s="1157"/>
      <c r="AP169" s="1157"/>
      <c r="AQ169" s="1157"/>
      <c r="AR169" s="1157"/>
      <c r="AS169" s="1157"/>
      <c r="AT169" s="1157"/>
      <c r="AU169" s="1157"/>
      <c r="AV169" s="1157"/>
      <c r="AW169" s="1157"/>
      <c r="AX169" s="1157"/>
      <c r="AY169" s="1157"/>
      <c r="AZ169" s="1157"/>
      <c r="BA169" s="1157"/>
    </row>
    <row r="170" spans="1:53" ht="12.75">
      <c r="A170" s="1157"/>
      <c r="B170" s="1157"/>
      <c r="C170" s="1157"/>
      <c r="D170" s="1157"/>
      <c r="E170" s="1157"/>
      <c r="F170" s="1157"/>
      <c r="G170" s="1157"/>
      <c r="H170" s="1157"/>
      <c r="I170" s="1157"/>
      <c r="J170" s="1157"/>
      <c r="K170" s="1157"/>
      <c r="L170" s="1157"/>
      <c r="M170" s="1157"/>
      <c r="N170" s="1157"/>
      <c r="O170" s="1157"/>
      <c r="P170" s="1157"/>
      <c r="Q170" s="1157"/>
      <c r="R170" s="1157"/>
      <c r="S170" s="1157"/>
      <c r="T170" s="1157"/>
      <c r="U170" s="1157"/>
      <c r="V170" s="1157"/>
      <c r="W170" s="1157"/>
      <c r="X170" s="1157"/>
      <c r="Y170" s="1157"/>
      <c r="Z170" s="1157"/>
      <c r="AA170" s="1157"/>
      <c r="AB170" s="1157"/>
      <c r="AC170" s="1157"/>
      <c r="AD170" s="1157"/>
      <c r="AE170" s="1157"/>
      <c r="AF170" s="1157"/>
      <c r="AG170" s="1157"/>
      <c r="AH170" s="1157"/>
      <c r="AI170" s="1157"/>
      <c r="AJ170" s="1157"/>
      <c r="AK170" s="1157"/>
      <c r="AL170" s="1157"/>
      <c r="AM170" s="1157"/>
      <c r="AN170" s="1157"/>
      <c r="AO170" s="1157"/>
      <c r="AP170" s="1157"/>
      <c r="AQ170" s="1157"/>
      <c r="AR170" s="1157"/>
      <c r="AS170" s="1157"/>
      <c r="AT170" s="1157"/>
      <c r="AU170" s="1157"/>
      <c r="AV170" s="1157"/>
      <c r="AW170" s="1157"/>
      <c r="AX170" s="1157"/>
      <c r="AY170" s="1157"/>
      <c r="AZ170" s="1157"/>
      <c r="BA170" s="1157"/>
    </row>
    <row r="171" spans="1:53" ht="12.75">
      <c r="A171" s="1157"/>
      <c r="B171" s="1157"/>
      <c r="C171" s="1157"/>
      <c r="D171" s="1157"/>
      <c r="E171" s="1157"/>
      <c r="F171" s="1157"/>
      <c r="G171" s="1157"/>
      <c r="H171" s="1157"/>
      <c r="I171" s="1157"/>
      <c r="J171" s="1157"/>
      <c r="K171" s="1157"/>
      <c r="L171" s="1157"/>
      <c r="M171" s="1157"/>
      <c r="N171" s="1157"/>
      <c r="O171" s="1157"/>
      <c r="P171" s="1157"/>
      <c r="Q171" s="1157"/>
      <c r="R171" s="1157"/>
      <c r="S171" s="1157"/>
      <c r="T171" s="1157"/>
      <c r="U171" s="1157"/>
      <c r="V171" s="1157"/>
      <c r="W171" s="1157"/>
      <c r="X171" s="1157"/>
      <c r="Y171" s="1157"/>
      <c r="Z171" s="1157"/>
      <c r="AA171" s="1157"/>
      <c r="AB171" s="1157"/>
      <c r="AC171" s="1157"/>
      <c r="AD171" s="1157"/>
      <c r="AE171" s="1157"/>
      <c r="AF171" s="1157"/>
      <c r="AG171" s="1157"/>
      <c r="AH171" s="1157"/>
      <c r="AI171" s="1157"/>
      <c r="AJ171" s="1157"/>
      <c r="AK171" s="1157"/>
      <c r="AL171" s="1157"/>
      <c r="AM171" s="1157"/>
      <c r="AN171" s="1157"/>
      <c r="AO171" s="1157"/>
      <c r="AP171" s="1157"/>
      <c r="AQ171" s="1157"/>
      <c r="AR171" s="1157"/>
      <c r="AS171" s="1157"/>
      <c r="AT171" s="1157"/>
      <c r="AU171" s="1157"/>
      <c r="AV171" s="1157"/>
      <c r="AW171" s="1157"/>
      <c r="AX171" s="1157"/>
      <c r="AY171" s="1157"/>
      <c r="AZ171" s="1157"/>
      <c r="BA171" s="1157"/>
    </row>
    <row r="172" spans="1:53" ht="12.75">
      <c r="A172" s="1157"/>
      <c r="B172" s="1157"/>
      <c r="C172" s="1157"/>
      <c r="D172" s="1157"/>
      <c r="E172" s="1157"/>
      <c r="F172" s="1157"/>
      <c r="G172" s="1157"/>
      <c r="H172" s="1157"/>
      <c r="I172" s="1157"/>
      <c r="J172" s="1157"/>
      <c r="K172" s="1157"/>
      <c r="L172" s="1157"/>
      <c r="M172" s="1157"/>
      <c r="N172" s="1157"/>
      <c r="O172" s="1157"/>
      <c r="P172" s="1157"/>
      <c r="Q172" s="1157"/>
      <c r="R172" s="1157"/>
      <c r="S172" s="1157"/>
      <c r="T172" s="1157"/>
      <c r="U172" s="1157"/>
      <c r="V172" s="1157"/>
      <c r="W172" s="1157"/>
      <c r="X172" s="1157"/>
      <c r="Y172" s="1157"/>
      <c r="Z172" s="1157"/>
      <c r="AA172" s="1157"/>
      <c r="AB172" s="1157"/>
      <c r="AC172" s="1157"/>
      <c r="AD172" s="1157"/>
      <c r="AE172" s="1157"/>
      <c r="AF172" s="1157"/>
      <c r="AG172" s="1157"/>
      <c r="AH172" s="1157"/>
      <c r="AI172" s="1157"/>
      <c r="AJ172" s="1157"/>
      <c r="AK172" s="1157"/>
      <c r="AL172" s="1157"/>
      <c r="AM172" s="1157"/>
      <c r="AN172" s="1157"/>
      <c r="AO172" s="1157"/>
      <c r="AP172" s="1157"/>
      <c r="AQ172" s="1157"/>
      <c r="AR172" s="1157"/>
      <c r="AS172" s="1157"/>
      <c r="AT172" s="1157"/>
      <c r="AU172" s="1157"/>
      <c r="AV172" s="1157"/>
      <c r="AW172" s="1157"/>
      <c r="AX172" s="1157"/>
      <c r="AY172" s="1157"/>
      <c r="AZ172" s="1157"/>
      <c r="BA172" s="1157"/>
    </row>
    <row r="173" spans="1:53" ht="12.75">
      <c r="A173" s="1157"/>
      <c r="B173" s="1157"/>
      <c r="C173" s="1157"/>
      <c r="D173" s="1157"/>
      <c r="E173" s="1157"/>
      <c r="F173" s="1157"/>
      <c r="G173" s="1157"/>
      <c r="H173" s="1157"/>
      <c r="I173" s="1157"/>
      <c r="J173" s="1157"/>
      <c r="K173" s="1157"/>
      <c r="L173" s="1157"/>
      <c r="M173" s="1157"/>
      <c r="N173" s="1157"/>
      <c r="O173" s="1157"/>
      <c r="P173" s="1157"/>
      <c r="Q173" s="1157"/>
      <c r="R173" s="1157"/>
      <c r="S173" s="1157"/>
      <c r="T173" s="1157"/>
      <c r="U173" s="1157"/>
      <c r="V173" s="1157"/>
      <c r="W173" s="1157"/>
      <c r="X173" s="1157"/>
      <c r="Y173" s="1157"/>
      <c r="Z173" s="1157"/>
      <c r="AA173" s="1157"/>
      <c r="AB173" s="1157"/>
      <c r="AC173" s="1157"/>
      <c r="AD173" s="1157"/>
      <c r="AE173" s="1157"/>
      <c r="AF173" s="1157"/>
      <c r="AG173" s="1157"/>
      <c r="AH173" s="1157"/>
      <c r="AI173" s="1157"/>
      <c r="AJ173" s="1157"/>
      <c r="AK173" s="1157"/>
      <c r="AL173" s="1157"/>
      <c r="AM173" s="1157"/>
      <c r="AN173" s="1157"/>
      <c r="AO173" s="1157"/>
      <c r="AP173" s="1157"/>
      <c r="AQ173" s="1157"/>
      <c r="AR173" s="1157"/>
      <c r="AS173" s="1157"/>
      <c r="AT173" s="1157"/>
      <c r="AU173" s="1157"/>
      <c r="AV173" s="1157"/>
      <c r="AW173" s="1157"/>
      <c r="AX173" s="1157"/>
      <c r="AY173" s="1157"/>
      <c r="AZ173" s="1157"/>
      <c r="BA173" s="1157"/>
    </row>
    <row r="174" spans="1:53" ht="12.75">
      <c r="A174" s="1157"/>
      <c r="B174" s="1157"/>
      <c r="C174" s="1157"/>
      <c r="D174" s="1157"/>
      <c r="E174" s="1157"/>
      <c r="F174" s="1157"/>
      <c r="G174" s="1157"/>
      <c r="H174" s="1157"/>
      <c r="I174" s="1157"/>
      <c r="J174" s="1157"/>
      <c r="K174" s="1157"/>
      <c r="L174" s="1157"/>
      <c r="M174" s="1157"/>
      <c r="N174" s="1157"/>
      <c r="O174" s="1157"/>
      <c r="P174" s="1157"/>
      <c r="Q174" s="1157"/>
      <c r="R174" s="1157"/>
      <c r="S174" s="1157"/>
      <c r="T174" s="1157"/>
      <c r="U174" s="1157"/>
      <c r="V174" s="1157"/>
      <c r="W174" s="1157"/>
      <c r="X174" s="1157"/>
      <c r="Y174" s="1157"/>
      <c r="Z174" s="1157"/>
      <c r="AA174" s="1157"/>
      <c r="AB174" s="1157"/>
      <c r="AC174" s="1157"/>
      <c r="AD174" s="1157"/>
      <c r="AE174" s="1157"/>
      <c r="AF174" s="1157"/>
      <c r="AG174" s="1157"/>
      <c r="AH174" s="1157"/>
      <c r="AI174" s="1157"/>
      <c r="AJ174" s="1157"/>
      <c r="AK174" s="1157"/>
      <c r="AL174" s="1157"/>
      <c r="AM174" s="1157"/>
      <c r="AN174" s="1157"/>
      <c r="AO174" s="1157"/>
      <c r="AP174" s="1157"/>
      <c r="AQ174" s="1157"/>
      <c r="AR174" s="1157"/>
      <c r="AS174" s="1157"/>
      <c r="AT174" s="1157"/>
      <c r="AU174" s="1157"/>
      <c r="AV174" s="1157"/>
      <c r="AW174" s="1157"/>
      <c r="AX174" s="1157"/>
      <c r="AY174" s="1157"/>
      <c r="AZ174" s="1157"/>
      <c r="BA174" s="1157"/>
    </row>
    <row r="175" spans="1:53" ht="12.75">
      <c r="A175" s="1157"/>
      <c r="B175" s="1157"/>
      <c r="C175" s="1157"/>
      <c r="D175" s="1157"/>
      <c r="E175" s="1157"/>
      <c r="F175" s="1157"/>
      <c r="G175" s="1157"/>
      <c r="H175" s="1157"/>
      <c r="I175" s="1157"/>
      <c r="J175" s="1157"/>
      <c r="K175" s="1157"/>
      <c r="L175" s="1157"/>
      <c r="M175" s="1157"/>
      <c r="N175" s="1157"/>
      <c r="O175" s="1157"/>
      <c r="P175" s="1157"/>
      <c r="Q175" s="1157"/>
      <c r="R175" s="1157"/>
      <c r="S175" s="1157"/>
      <c r="T175" s="1157"/>
      <c r="U175" s="1157"/>
      <c r="V175" s="1157"/>
      <c r="W175" s="1157"/>
      <c r="X175" s="1157"/>
      <c r="Y175" s="1157"/>
      <c r="Z175" s="1157"/>
      <c r="AA175" s="1157"/>
      <c r="AB175" s="1157"/>
      <c r="AC175" s="1157"/>
      <c r="AD175" s="1157"/>
      <c r="AE175" s="1157"/>
      <c r="AF175" s="1157"/>
      <c r="AG175" s="1157"/>
      <c r="AH175" s="1157"/>
      <c r="AI175" s="1157"/>
      <c r="AJ175" s="1157"/>
      <c r="AK175" s="1157"/>
      <c r="AL175" s="1157"/>
      <c r="AM175" s="1157"/>
      <c r="AN175" s="1157"/>
      <c r="AO175" s="1157"/>
      <c r="AP175" s="1157"/>
      <c r="AQ175" s="1157"/>
      <c r="AR175" s="1157"/>
      <c r="AS175" s="1157"/>
      <c r="AT175" s="1157"/>
      <c r="AU175" s="1157"/>
      <c r="AV175" s="1157"/>
      <c r="AW175" s="1157"/>
      <c r="AX175" s="1157"/>
      <c r="AY175" s="1157"/>
      <c r="AZ175" s="1157"/>
      <c r="BA175" s="1157"/>
    </row>
    <row r="176" spans="1:53" ht="12.75">
      <c r="A176" s="1157"/>
      <c r="B176" s="1157"/>
      <c r="C176" s="1157"/>
      <c r="D176" s="1157"/>
      <c r="E176" s="1157"/>
      <c r="F176" s="1157"/>
      <c r="G176" s="1157"/>
      <c r="H176" s="1157"/>
      <c r="I176" s="1157"/>
      <c r="J176" s="1157"/>
      <c r="K176" s="1157"/>
      <c r="L176" s="1157"/>
      <c r="M176" s="1157"/>
      <c r="N176" s="1157"/>
      <c r="O176" s="1157"/>
      <c r="P176" s="1157"/>
      <c r="Q176" s="1157"/>
      <c r="R176" s="1157"/>
      <c r="S176" s="1157"/>
      <c r="T176" s="1157"/>
      <c r="U176" s="1157"/>
      <c r="V176" s="1157"/>
      <c r="W176" s="1157"/>
      <c r="X176" s="1157"/>
      <c r="Y176" s="1157"/>
      <c r="Z176" s="1157"/>
      <c r="AA176" s="1157"/>
      <c r="AB176" s="1157"/>
      <c r="AC176" s="1157"/>
      <c r="AD176" s="1157"/>
      <c r="AE176" s="1157"/>
      <c r="AF176" s="1157"/>
      <c r="AG176" s="1157"/>
      <c r="AH176" s="1157"/>
      <c r="AI176" s="1157"/>
      <c r="AJ176" s="1157"/>
      <c r="AK176" s="1157"/>
      <c r="AL176" s="1157"/>
      <c r="AM176" s="1157"/>
      <c r="AN176" s="1157"/>
      <c r="AO176" s="1157"/>
      <c r="AP176" s="1157"/>
      <c r="AQ176" s="1157"/>
      <c r="AR176" s="1157"/>
      <c r="AS176" s="1157"/>
      <c r="AT176" s="1157"/>
      <c r="AU176" s="1157"/>
      <c r="AV176" s="1157"/>
      <c r="AW176" s="1157"/>
      <c r="AX176" s="1157"/>
      <c r="AY176" s="1157"/>
      <c r="AZ176" s="1157"/>
      <c r="BA176" s="1157"/>
    </row>
    <row r="177" spans="1:53" ht="12.75">
      <c r="A177" s="1157"/>
      <c r="B177" s="1157"/>
      <c r="C177" s="1157"/>
      <c r="D177" s="1157"/>
      <c r="E177" s="1157"/>
      <c r="F177" s="1157"/>
      <c r="G177" s="1157"/>
      <c r="H177" s="1157"/>
      <c r="I177" s="1157"/>
      <c r="J177" s="1157"/>
      <c r="K177" s="1157"/>
      <c r="L177" s="1157"/>
      <c r="M177" s="1157"/>
      <c r="N177" s="1157"/>
      <c r="O177" s="1157"/>
      <c r="P177" s="1157"/>
      <c r="Q177" s="1157"/>
      <c r="R177" s="1157"/>
      <c r="S177" s="1157"/>
      <c r="T177" s="1157"/>
      <c r="U177" s="1157"/>
      <c r="V177" s="1157"/>
      <c r="W177" s="1157"/>
      <c r="X177" s="1157"/>
      <c r="Y177" s="1157"/>
      <c r="Z177" s="1157"/>
      <c r="AA177" s="1157"/>
      <c r="AB177" s="1157"/>
      <c r="AC177" s="1157"/>
      <c r="AD177" s="1157"/>
      <c r="AE177" s="1157"/>
      <c r="AF177" s="1157"/>
      <c r="AG177" s="1157"/>
      <c r="AH177" s="1157"/>
      <c r="AI177" s="1157"/>
      <c r="AJ177" s="1157"/>
      <c r="AK177" s="1157"/>
      <c r="AL177" s="1157"/>
      <c r="AM177" s="1157"/>
      <c r="AN177" s="1157"/>
      <c r="AO177" s="1157"/>
      <c r="AP177" s="1157"/>
      <c r="AQ177" s="1157"/>
      <c r="AR177" s="1157"/>
      <c r="AS177" s="1157"/>
      <c r="AT177" s="1157"/>
      <c r="AU177" s="1157"/>
      <c r="AV177" s="1157"/>
      <c r="AW177" s="1157"/>
      <c r="AX177" s="1157"/>
      <c r="AY177" s="1157"/>
      <c r="AZ177" s="1157"/>
      <c r="BA177" s="1157"/>
    </row>
    <row r="178" spans="1:53" ht="12.75">
      <c r="A178" s="1157"/>
      <c r="B178" s="1157"/>
      <c r="C178" s="1157"/>
      <c r="D178" s="1157"/>
      <c r="E178" s="1157"/>
      <c r="F178" s="1157"/>
      <c r="G178" s="1157"/>
      <c r="H178" s="1157"/>
      <c r="I178" s="1157"/>
      <c r="J178" s="1157"/>
      <c r="K178" s="1157"/>
      <c r="L178" s="1157"/>
      <c r="M178" s="1157"/>
      <c r="N178" s="1157"/>
      <c r="O178" s="1157"/>
      <c r="P178" s="1157"/>
      <c r="Q178" s="1157"/>
      <c r="R178" s="1157"/>
      <c r="S178" s="1157"/>
      <c r="T178" s="1157"/>
      <c r="U178" s="1157"/>
      <c r="V178" s="1157"/>
      <c r="W178" s="1157"/>
      <c r="X178" s="1157"/>
      <c r="Y178" s="1157"/>
      <c r="Z178" s="1157"/>
      <c r="AA178" s="1157"/>
      <c r="AB178" s="1157"/>
      <c r="AC178" s="1157"/>
      <c r="AD178" s="1157"/>
      <c r="AE178" s="1157"/>
      <c r="AF178" s="1157"/>
      <c r="AG178" s="1157"/>
      <c r="AH178" s="1157"/>
      <c r="AI178" s="1157"/>
      <c r="AJ178" s="1157"/>
      <c r="AK178" s="1157"/>
      <c r="AL178" s="1157"/>
      <c r="AM178" s="1157"/>
      <c r="AN178" s="1157"/>
      <c r="AO178" s="1157"/>
      <c r="AP178" s="1157"/>
      <c r="AQ178" s="1157"/>
      <c r="AR178" s="1157"/>
      <c r="AS178" s="1157"/>
      <c r="AT178" s="1157"/>
      <c r="AU178" s="1157"/>
      <c r="AV178" s="1157"/>
      <c r="AW178" s="1157"/>
      <c r="AX178" s="1157"/>
      <c r="AY178" s="1157"/>
      <c r="AZ178" s="1157"/>
      <c r="BA178" s="1157"/>
    </row>
    <row r="179" spans="1:53" ht="12.75">
      <c r="A179" s="1157"/>
      <c r="B179" s="1157"/>
      <c r="C179" s="1157"/>
      <c r="D179" s="1157"/>
      <c r="E179" s="1157"/>
      <c r="F179" s="1157"/>
      <c r="G179" s="1157"/>
      <c r="H179" s="1157"/>
      <c r="I179" s="1157"/>
      <c r="J179" s="1157"/>
      <c r="K179" s="1157"/>
      <c r="L179" s="1157"/>
      <c r="M179" s="1157"/>
      <c r="N179" s="1157"/>
      <c r="O179" s="1157"/>
      <c r="P179" s="1157"/>
      <c r="Q179" s="1157"/>
      <c r="R179" s="1157"/>
      <c r="S179" s="1157"/>
      <c r="T179" s="1157"/>
      <c r="U179" s="1157"/>
      <c r="V179" s="1157"/>
      <c r="W179" s="1157"/>
      <c r="X179" s="1157"/>
      <c r="Y179" s="1157"/>
      <c r="Z179" s="1157"/>
      <c r="AA179" s="1157"/>
      <c r="AB179" s="1157"/>
      <c r="AC179" s="1157"/>
      <c r="AD179" s="1157"/>
      <c r="AE179" s="1157"/>
      <c r="AF179" s="1157"/>
      <c r="AG179" s="1157"/>
      <c r="AH179" s="1157"/>
      <c r="AI179" s="1157"/>
      <c r="AJ179" s="1157"/>
      <c r="AK179" s="1157"/>
      <c r="AL179" s="1157"/>
      <c r="AM179" s="1157"/>
      <c r="AN179" s="1157"/>
      <c r="AO179" s="1157"/>
      <c r="AP179" s="1157"/>
      <c r="AQ179" s="1157"/>
      <c r="AR179" s="1157"/>
      <c r="AS179" s="1157"/>
      <c r="AT179" s="1157"/>
      <c r="AU179" s="1157"/>
      <c r="AV179" s="1157"/>
      <c r="AW179" s="1157"/>
      <c r="AX179" s="1157"/>
      <c r="AY179" s="1157"/>
      <c r="AZ179" s="1157"/>
      <c r="BA179" s="1157"/>
    </row>
    <row r="180" spans="1:53" ht="12.75">
      <c r="A180" s="1157"/>
      <c r="B180" s="1157"/>
      <c r="C180" s="1157"/>
      <c r="D180" s="1157"/>
      <c r="E180" s="1157"/>
      <c r="F180" s="1157"/>
      <c r="G180" s="1157"/>
      <c r="H180" s="1157"/>
      <c r="I180" s="1157"/>
      <c r="J180" s="1157"/>
      <c r="K180" s="1157"/>
      <c r="L180" s="1157"/>
      <c r="M180" s="1157"/>
      <c r="N180" s="1157"/>
      <c r="O180" s="1157"/>
      <c r="P180" s="1157"/>
      <c r="Q180" s="1157"/>
      <c r="R180" s="1157"/>
      <c r="S180" s="1157"/>
      <c r="T180" s="1157"/>
      <c r="U180" s="1157"/>
      <c r="V180" s="1157"/>
      <c r="W180" s="1157"/>
      <c r="X180" s="1157"/>
      <c r="Y180" s="1157"/>
      <c r="Z180" s="1157"/>
      <c r="AA180" s="1157"/>
      <c r="AB180" s="1157"/>
      <c r="AC180" s="1157"/>
      <c r="AD180" s="1157"/>
      <c r="AE180" s="1157"/>
      <c r="AF180" s="1157"/>
      <c r="AG180" s="1157"/>
      <c r="AH180" s="1157"/>
      <c r="AI180" s="1157"/>
      <c r="AJ180" s="1157"/>
      <c r="AK180" s="1157"/>
      <c r="AL180" s="1157"/>
      <c r="AM180" s="1157"/>
      <c r="AN180" s="1157"/>
      <c r="AO180" s="1157"/>
      <c r="AP180" s="1157"/>
      <c r="AQ180" s="1157"/>
      <c r="AR180" s="1157"/>
      <c r="AS180" s="1157"/>
      <c r="AT180" s="1157"/>
      <c r="AU180" s="1157"/>
      <c r="AV180" s="1157"/>
      <c r="AW180" s="1157"/>
      <c r="AX180" s="1157"/>
      <c r="AY180" s="1157"/>
      <c r="AZ180" s="1157"/>
      <c r="BA180" s="1157"/>
    </row>
    <row r="181" spans="1:53" ht="12.75">
      <c r="A181" s="1157"/>
      <c r="B181" s="1157"/>
      <c r="C181" s="1157"/>
      <c r="D181" s="1157"/>
      <c r="E181" s="1157"/>
      <c r="F181" s="1157"/>
      <c r="G181" s="1157"/>
      <c r="H181" s="1157"/>
      <c r="I181" s="1157"/>
      <c r="J181" s="1157"/>
      <c r="K181" s="1157"/>
      <c r="L181" s="1157"/>
      <c r="M181" s="1157"/>
      <c r="N181" s="1157"/>
      <c r="O181" s="1157"/>
      <c r="P181" s="1157"/>
      <c r="Q181" s="1157"/>
      <c r="R181" s="1157"/>
      <c r="S181" s="1157"/>
      <c r="T181" s="1157"/>
      <c r="U181" s="1157"/>
      <c r="V181" s="1157"/>
      <c r="W181" s="1157"/>
      <c r="X181" s="1157"/>
      <c r="Y181" s="1157"/>
      <c r="Z181" s="1157"/>
      <c r="AA181" s="1157"/>
      <c r="AB181" s="1157"/>
      <c r="AC181" s="1157"/>
      <c r="AD181" s="1157"/>
      <c r="AE181" s="1157"/>
      <c r="AF181" s="1157"/>
      <c r="AG181" s="1157"/>
      <c r="AH181" s="1157"/>
      <c r="AI181" s="1157"/>
      <c r="AJ181" s="1157"/>
      <c r="AK181" s="1157"/>
      <c r="AL181" s="1157"/>
      <c r="AM181" s="1157"/>
      <c r="AN181" s="1157"/>
      <c r="AO181" s="1157"/>
      <c r="AP181" s="1157"/>
      <c r="AQ181" s="1157"/>
      <c r="AR181" s="1157"/>
      <c r="AS181" s="1157"/>
      <c r="AT181" s="1157"/>
      <c r="AU181" s="1157"/>
      <c r="AV181" s="1157"/>
      <c r="AW181" s="1157"/>
      <c r="AX181" s="1157"/>
      <c r="AY181" s="1157"/>
      <c r="AZ181" s="1157"/>
      <c r="BA181" s="1157"/>
    </row>
    <row r="182" spans="1:53" ht="12.75">
      <c r="A182" s="1157"/>
      <c r="B182" s="1157"/>
      <c r="C182" s="1157"/>
      <c r="D182" s="1157"/>
      <c r="E182" s="1157"/>
      <c r="F182" s="1157"/>
      <c r="G182" s="1157"/>
      <c r="H182" s="1157"/>
      <c r="I182" s="1157"/>
      <c r="J182" s="1157"/>
      <c r="K182" s="1157"/>
      <c r="L182" s="1157"/>
      <c r="M182" s="1157"/>
      <c r="N182" s="1157"/>
      <c r="O182" s="1157"/>
      <c r="P182" s="1157"/>
      <c r="Q182" s="1157"/>
      <c r="R182" s="1157"/>
      <c r="S182" s="1157"/>
      <c r="T182" s="1157"/>
      <c r="U182" s="1157"/>
      <c r="V182" s="1157"/>
      <c r="W182" s="1157"/>
      <c r="X182" s="1157"/>
      <c r="Y182" s="1157"/>
      <c r="Z182" s="1157"/>
      <c r="AA182" s="1157"/>
      <c r="AB182" s="1157"/>
      <c r="AC182" s="1157"/>
      <c r="AD182" s="1157"/>
      <c r="AE182" s="1157"/>
      <c r="AF182" s="1157"/>
      <c r="AG182" s="1157"/>
      <c r="AH182" s="1157"/>
      <c r="AI182" s="1157"/>
      <c r="AJ182" s="1157"/>
      <c r="AK182" s="1157"/>
      <c r="AL182" s="1157"/>
      <c r="AM182" s="1157"/>
      <c r="AN182" s="1157"/>
      <c r="AO182" s="1157"/>
      <c r="AP182" s="1157"/>
      <c r="AQ182" s="1157"/>
      <c r="AR182" s="1157"/>
      <c r="AS182" s="1157"/>
      <c r="AT182" s="1157"/>
      <c r="AU182" s="1157"/>
      <c r="AV182" s="1157"/>
      <c r="AW182" s="1157"/>
      <c r="AX182" s="1157"/>
      <c r="AY182" s="1157"/>
      <c r="AZ182" s="1157"/>
      <c r="BA182" s="1157"/>
    </row>
  </sheetData>
  <printOptions horizontalCentered="1"/>
  <pageMargins left="0.6" right="0" top="0.984251968503937" bottom="0.984251968503937" header="0.5118110236220472" footer="0.5118110236220472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view="pageBreakPreview" zoomScale="60" zoomScaleNormal="75" workbookViewId="0" topLeftCell="A16">
      <selection activeCell="F24" sqref="F24"/>
    </sheetView>
  </sheetViews>
  <sheetFormatPr defaultColWidth="9.140625" defaultRowHeight="12.75"/>
  <cols>
    <col min="1" max="1" width="10.7109375" style="1191" customWidth="1"/>
    <col min="2" max="2" width="10.140625" style="1191" customWidth="1"/>
    <col min="3" max="3" width="8.140625" style="1191" customWidth="1"/>
    <col min="4" max="4" width="7.7109375" style="1191" customWidth="1"/>
    <col min="5" max="5" width="8.28125" style="1191" customWidth="1"/>
    <col min="6" max="6" width="43.00390625" style="1191" customWidth="1"/>
    <col min="7" max="7" width="13.28125" style="1191" customWidth="1"/>
    <col min="8" max="8" width="13.8515625" style="1191" customWidth="1"/>
    <col min="9" max="9" width="13.00390625" style="1191" customWidth="1"/>
    <col min="10" max="10" width="8.8515625" style="1191" customWidth="1"/>
    <col min="11" max="11" width="11.421875" style="1191" customWidth="1"/>
    <col min="12" max="12" width="12.8515625" style="1191" customWidth="1"/>
    <col min="13" max="13" width="13.421875" style="1191" customWidth="1"/>
    <col min="14" max="14" width="8.140625" style="1191" customWidth="1"/>
    <col min="15" max="15" width="13.140625" style="1191" customWidth="1"/>
    <col min="16" max="16" width="13.00390625" style="1191" customWidth="1"/>
    <col min="17" max="17" width="13.28125" style="1191" customWidth="1"/>
    <col min="18" max="18" width="9.57421875" style="1191" customWidth="1"/>
    <col min="19" max="16384" width="7.8515625" style="1191" customWidth="1"/>
  </cols>
  <sheetData>
    <row r="1" spans="17:18" ht="18.75">
      <c r="Q1" s="1192" t="s">
        <v>45</v>
      </c>
      <c r="R1" s="1193"/>
    </row>
    <row r="2" spans="1:18" s="1196" customFormat="1" ht="21" customHeight="1">
      <c r="A2" s="1194" t="s">
        <v>46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Q2" s="1197" t="s">
        <v>47</v>
      </c>
      <c r="R2" s="1198">
        <v>1</v>
      </c>
    </row>
    <row r="3" spans="1:18" ht="27.75">
      <c r="A3" s="1199" t="s">
        <v>71</v>
      </c>
      <c r="B3" s="1200"/>
      <c r="C3" s="1201"/>
      <c r="D3" s="1201"/>
      <c r="E3" s="1201"/>
      <c r="F3" s="1202"/>
      <c r="G3" s="1202"/>
      <c r="H3" s="1202"/>
      <c r="I3" s="1201"/>
      <c r="J3" s="1201"/>
      <c r="K3" s="1201"/>
      <c r="L3" s="1201"/>
      <c r="R3" s="1203"/>
    </row>
    <row r="4" spans="1:18" ht="31.5" customHeight="1" thickBot="1">
      <c r="A4" s="1204" t="s">
        <v>72</v>
      </c>
      <c r="B4" s="1204"/>
      <c r="F4" s="1205" t="s">
        <v>393</v>
      </c>
      <c r="G4" s="1206"/>
      <c r="Q4" s="1207" t="s">
        <v>48</v>
      </c>
      <c r="R4" s="1208"/>
    </row>
    <row r="5" spans="1:18" s="1217" customFormat="1" ht="30" customHeight="1" thickBot="1">
      <c r="A5" s="1209" t="s">
        <v>49</v>
      </c>
      <c r="B5" s="1210"/>
      <c r="C5" s="1211"/>
      <c r="D5" s="1212"/>
      <c r="E5" s="1212"/>
      <c r="F5" s="1213"/>
      <c r="G5" s="1214" t="s">
        <v>50</v>
      </c>
      <c r="H5" s="1214"/>
      <c r="I5" s="1210"/>
      <c r="J5" s="1215"/>
      <c r="K5" s="1216" t="s">
        <v>51</v>
      </c>
      <c r="L5" s="1210"/>
      <c r="M5" s="1210"/>
      <c r="N5" s="1215"/>
      <c r="O5" s="1216" t="s">
        <v>52</v>
      </c>
      <c r="P5" s="1210"/>
      <c r="Q5" s="1210"/>
      <c r="R5" s="1215"/>
    </row>
    <row r="6" spans="1:18" s="1217" customFormat="1" ht="13.5" thickBot="1">
      <c r="A6" s="1218" t="s">
        <v>53</v>
      </c>
      <c r="B6" s="1219"/>
      <c r="C6" s="1218" t="s">
        <v>54</v>
      </c>
      <c r="D6" s="1219"/>
      <c r="E6" s="1219"/>
      <c r="F6" s="1220"/>
      <c r="G6" s="1221" t="s">
        <v>918</v>
      </c>
      <c r="H6" s="1222"/>
      <c r="I6" s="1223" t="s">
        <v>919</v>
      </c>
      <c r="J6" s="1224" t="s">
        <v>55</v>
      </c>
      <c r="K6" s="1221" t="s">
        <v>56</v>
      </c>
      <c r="L6" s="1222"/>
      <c r="M6" s="1223" t="s">
        <v>57</v>
      </c>
      <c r="N6" s="1224" t="s">
        <v>55</v>
      </c>
      <c r="O6" s="1221" t="s">
        <v>918</v>
      </c>
      <c r="P6" s="1222"/>
      <c r="Q6" s="1223" t="s">
        <v>919</v>
      </c>
      <c r="R6" s="1224" t="s">
        <v>55</v>
      </c>
    </row>
    <row r="7" spans="1:18" s="1217" customFormat="1" ht="13.5" thickBot="1">
      <c r="A7" s="1225" t="s">
        <v>58</v>
      </c>
      <c r="B7" s="1226"/>
      <c r="C7" s="1227"/>
      <c r="D7" s="1228"/>
      <c r="E7" s="1229"/>
      <c r="F7" s="1230"/>
      <c r="G7" s="1231" t="s">
        <v>387</v>
      </c>
      <c r="H7" s="1232" t="s">
        <v>388</v>
      </c>
      <c r="I7" s="1229"/>
      <c r="J7" s="1233" t="s">
        <v>390</v>
      </c>
      <c r="K7" s="1231" t="s">
        <v>387</v>
      </c>
      <c r="L7" s="1232" t="s">
        <v>388</v>
      </c>
      <c r="M7" s="1229"/>
      <c r="N7" s="1233" t="s">
        <v>390</v>
      </c>
      <c r="O7" s="1231" t="s">
        <v>387</v>
      </c>
      <c r="P7" s="1232" t="s">
        <v>388</v>
      </c>
      <c r="Q7" s="1229"/>
      <c r="R7" s="1233" t="s">
        <v>390</v>
      </c>
    </row>
    <row r="8" spans="1:18" s="1217" customFormat="1" ht="16.5" customHeight="1">
      <c r="A8" s="1218"/>
      <c r="B8" s="1219"/>
      <c r="C8" s="1234"/>
      <c r="D8" s="1235"/>
      <c r="E8" s="1236"/>
      <c r="F8" s="1237"/>
      <c r="G8" s="1238"/>
      <c r="H8" s="1238"/>
      <c r="I8" s="1236"/>
      <c r="J8" s="1239"/>
      <c r="K8" s="1240"/>
      <c r="L8" s="1238"/>
      <c r="M8" s="1236"/>
      <c r="N8" s="1241"/>
      <c r="O8" s="1240"/>
      <c r="P8" s="1238"/>
      <c r="Q8" s="1236"/>
      <c r="R8" s="1241"/>
    </row>
    <row r="9" spans="1:18" s="1217" customFormat="1" ht="15.75" customHeight="1">
      <c r="A9" s="1242">
        <v>134120</v>
      </c>
      <c r="B9" s="1219"/>
      <c r="C9" s="1243" t="s">
        <v>59</v>
      </c>
      <c r="D9" s="1235"/>
      <c r="E9" s="1236"/>
      <c r="F9" s="1237"/>
      <c r="G9" s="1244">
        <v>592398</v>
      </c>
      <c r="H9" s="1244">
        <v>494581</v>
      </c>
      <c r="I9" s="1245">
        <v>240982</v>
      </c>
      <c r="J9" s="1246">
        <f>SUM(I9/H9)</f>
        <v>0.48724475869473355</v>
      </c>
      <c r="K9" s="1247">
        <v>31863</v>
      </c>
      <c r="L9" s="1244">
        <v>67680</v>
      </c>
      <c r="M9" s="1248">
        <v>58180</v>
      </c>
      <c r="N9" s="1246">
        <f>SUM(I9/H9)</f>
        <v>0.48724475869473355</v>
      </c>
      <c r="O9" s="1247">
        <v>624261</v>
      </c>
      <c r="P9" s="1244">
        <v>562261</v>
      </c>
      <c r="Q9" s="1248">
        <f>SUM(M9,I9)</f>
        <v>299162</v>
      </c>
      <c r="R9" s="1246">
        <f>SUM(I9/H9)</f>
        <v>0.48724475869473355</v>
      </c>
    </row>
    <row r="10" spans="1:18" s="1217" customFormat="1" ht="12.75">
      <c r="A10" s="1249"/>
      <c r="B10" s="1220"/>
      <c r="C10" s="1234"/>
      <c r="D10" s="1235"/>
      <c r="E10" s="1236"/>
      <c r="F10" s="1237"/>
      <c r="G10" s="1238"/>
      <c r="H10" s="1238"/>
      <c r="I10" s="1250"/>
      <c r="J10" s="1251"/>
      <c r="K10" s="1240"/>
      <c r="L10" s="1238"/>
      <c r="M10" s="1236"/>
      <c r="N10" s="1241"/>
      <c r="O10" s="1240"/>
      <c r="P10" s="1238"/>
      <c r="Q10" s="1236"/>
      <c r="R10" s="1241"/>
    </row>
    <row r="11" spans="1:18" s="1261" customFormat="1" ht="23.25" customHeight="1">
      <c r="A11" s="1252">
        <v>234010</v>
      </c>
      <c r="B11" s="1253"/>
      <c r="C11" s="1254" t="s">
        <v>60</v>
      </c>
      <c r="D11" s="1255"/>
      <c r="E11" s="1255"/>
      <c r="F11" s="1256"/>
      <c r="G11" s="1257">
        <v>11000</v>
      </c>
      <c r="H11" s="1257">
        <v>6979</v>
      </c>
      <c r="I11" s="1257">
        <v>7726</v>
      </c>
      <c r="J11" s="1258">
        <f>SUM(I11/H11)</f>
        <v>1.1070353918899556</v>
      </c>
      <c r="K11" s="1259">
        <v>13788</v>
      </c>
      <c r="L11" s="1257">
        <v>19716</v>
      </c>
      <c r="M11" s="1257">
        <v>19708</v>
      </c>
      <c r="N11" s="1260">
        <f>SUM(I11/H11)</f>
        <v>1.1070353918899556</v>
      </c>
      <c r="O11" s="1259">
        <v>24788</v>
      </c>
      <c r="P11" s="1257">
        <v>26695</v>
      </c>
      <c r="Q11" s="1257">
        <f>SUM(M11,I11)</f>
        <v>27434</v>
      </c>
      <c r="R11" s="1260">
        <f>SUM(I11/H11)</f>
        <v>1.1070353918899556</v>
      </c>
    </row>
    <row r="12" spans="1:18" s="1261" customFormat="1" ht="15">
      <c r="A12" s="1262"/>
      <c r="B12" s="1263"/>
      <c r="C12" s="1264"/>
      <c r="D12" s="1265"/>
      <c r="E12" s="1265"/>
      <c r="F12" s="1266"/>
      <c r="G12" s="1257"/>
      <c r="H12" s="1257"/>
      <c r="I12" s="1257"/>
      <c r="J12" s="1258"/>
      <c r="K12" s="1259"/>
      <c r="L12" s="1257"/>
      <c r="M12" s="1257"/>
      <c r="N12" s="1260"/>
      <c r="O12" s="1259"/>
      <c r="P12" s="1257"/>
      <c r="Q12" s="1257"/>
      <c r="R12" s="1260"/>
    </row>
    <row r="13" spans="1:18" s="1261" customFormat="1" ht="18.75" customHeight="1">
      <c r="A13" s="1252">
        <v>234110</v>
      </c>
      <c r="B13" s="1253"/>
      <c r="C13" s="1254" t="s">
        <v>61</v>
      </c>
      <c r="D13" s="1200"/>
      <c r="E13" s="1200"/>
      <c r="F13" s="1256"/>
      <c r="G13" s="1257">
        <v>984633</v>
      </c>
      <c r="H13" s="1257">
        <v>943735</v>
      </c>
      <c r="I13" s="1257">
        <v>430993</v>
      </c>
      <c r="J13" s="1258">
        <f>SUM(I13/H13)</f>
        <v>0.4566885831297981</v>
      </c>
      <c r="K13" s="1259">
        <v>149161</v>
      </c>
      <c r="L13" s="1257">
        <v>249145</v>
      </c>
      <c r="M13" s="1257">
        <v>244170</v>
      </c>
      <c r="N13" s="1260">
        <f>SUM(I13/H13)</f>
        <v>0.4566885831297981</v>
      </c>
      <c r="O13" s="1259">
        <v>1133794</v>
      </c>
      <c r="P13" s="1257">
        <v>1192880</v>
      </c>
      <c r="Q13" s="1257">
        <f>SUM(M13,I13)</f>
        <v>675163</v>
      </c>
      <c r="R13" s="1260">
        <f>SUM(I13/H13)</f>
        <v>0.4566885831297981</v>
      </c>
    </row>
    <row r="14" spans="1:18" s="1261" customFormat="1" ht="15">
      <c r="A14" s="1262"/>
      <c r="B14" s="1263"/>
      <c r="C14" s="1264"/>
      <c r="D14" s="1265"/>
      <c r="E14" s="1265"/>
      <c r="F14" s="1266"/>
      <c r="G14" s="1257"/>
      <c r="H14" s="1257"/>
      <c r="I14" s="1257"/>
      <c r="J14" s="1258"/>
      <c r="K14" s="1259"/>
      <c r="L14" s="1257"/>
      <c r="M14" s="1257"/>
      <c r="N14" s="1260"/>
      <c r="O14" s="1259"/>
      <c r="P14" s="1257"/>
      <c r="Q14" s="1257"/>
      <c r="R14" s="1260"/>
    </row>
    <row r="15" spans="1:18" s="1261" customFormat="1" ht="18" customHeight="1">
      <c r="A15" s="1252">
        <v>234210</v>
      </c>
      <c r="B15" s="1267"/>
      <c r="C15" s="1264" t="s">
        <v>62</v>
      </c>
      <c r="D15" s="1265"/>
      <c r="E15" s="1265"/>
      <c r="F15" s="1266"/>
      <c r="G15" s="1257">
        <v>330000</v>
      </c>
      <c r="H15" s="1257">
        <v>92020</v>
      </c>
      <c r="I15" s="1257">
        <v>96616</v>
      </c>
      <c r="J15" s="1258">
        <f>SUM(I15/H15)</f>
        <v>1.04994566398609</v>
      </c>
      <c r="K15" s="1259">
        <v>0</v>
      </c>
      <c r="L15" s="1257">
        <v>26465</v>
      </c>
      <c r="M15" s="1257">
        <v>39586</v>
      </c>
      <c r="N15" s="1260">
        <f>SUM(I15/H15)</f>
        <v>1.04994566398609</v>
      </c>
      <c r="O15" s="1259">
        <v>330000</v>
      </c>
      <c r="P15" s="1257">
        <v>118485</v>
      </c>
      <c r="Q15" s="1257">
        <f>SUM(M15,I15)</f>
        <v>136202</v>
      </c>
      <c r="R15" s="1260">
        <f>SUM(I15/H15)</f>
        <v>1.04994566398609</v>
      </c>
    </row>
    <row r="16" spans="1:18" s="1261" customFormat="1" ht="15">
      <c r="A16" s="1262"/>
      <c r="B16" s="1263"/>
      <c r="C16" s="1264"/>
      <c r="D16" s="1265"/>
      <c r="E16" s="1265"/>
      <c r="F16" s="1266"/>
      <c r="G16" s="1257"/>
      <c r="H16" s="1257"/>
      <c r="I16" s="1257"/>
      <c r="J16" s="1258"/>
      <c r="K16" s="1259"/>
      <c r="L16" s="1257"/>
      <c r="M16" s="1257"/>
      <c r="N16" s="1260"/>
      <c r="O16" s="1259"/>
      <c r="P16" s="1257"/>
      <c r="Q16" s="1257"/>
      <c r="R16" s="1260"/>
    </row>
    <row r="17" spans="1:18" s="1261" customFormat="1" ht="15">
      <c r="A17" s="1252">
        <v>234310</v>
      </c>
      <c r="B17" s="1253"/>
      <c r="C17" s="1254" t="s">
        <v>63</v>
      </c>
      <c r="D17" s="1200"/>
      <c r="E17" s="1200"/>
      <c r="F17" s="1256"/>
      <c r="G17" s="1257">
        <v>1000</v>
      </c>
      <c r="H17" s="1257">
        <v>152396</v>
      </c>
      <c r="I17" s="1257">
        <v>152646</v>
      </c>
      <c r="J17" s="1258">
        <f>SUM(I17/H17)</f>
        <v>1.0016404630042783</v>
      </c>
      <c r="K17" s="1259">
        <v>48957</v>
      </c>
      <c r="L17" s="1257">
        <v>6940</v>
      </c>
      <c r="M17" s="1257">
        <v>6940</v>
      </c>
      <c r="N17" s="1260">
        <f>SUM(I17/H17)</f>
        <v>1.0016404630042783</v>
      </c>
      <c r="O17" s="1259">
        <v>49957</v>
      </c>
      <c r="P17" s="1257">
        <v>159336</v>
      </c>
      <c r="Q17" s="1257">
        <f>SUM(M17,I17)</f>
        <v>159586</v>
      </c>
      <c r="R17" s="1260">
        <f>SUM(I17/H17)</f>
        <v>1.0016404630042783</v>
      </c>
    </row>
    <row r="18" spans="1:18" s="1261" customFormat="1" ht="15">
      <c r="A18" s="1262"/>
      <c r="B18" s="1263"/>
      <c r="C18" s="1264"/>
      <c r="D18" s="1265"/>
      <c r="E18" s="1265"/>
      <c r="F18" s="1266"/>
      <c r="G18" s="1257"/>
      <c r="H18" s="1257"/>
      <c r="I18" s="1257"/>
      <c r="J18" s="1258"/>
      <c r="K18" s="1259"/>
      <c r="L18" s="1257"/>
      <c r="M18" s="1257"/>
      <c r="N18" s="1260"/>
      <c r="O18" s="1259"/>
      <c r="P18" s="1257"/>
      <c r="Q18" s="1257"/>
      <c r="R18" s="1260"/>
    </row>
    <row r="19" spans="1:18" s="1261" customFormat="1" ht="20.25" customHeight="1">
      <c r="A19" s="1252">
        <v>234410</v>
      </c>
      <c r="B19" s="1267"/>
      <c r="C19" s="1264" t="s">
        <v>64</v>
      </c>
      <c r="D19" s="1265"/>
      <c r="E19" s="1265"/>
      <c r="F19" s="1266"/>
      <c r="G19" s="1257">
        <v>0</v>
      </c>
      <c r="H19" s="1257">
        <v>49800</v>
      </c>
      <c r="I19" s="1257">
        <v>50020</v>
      </c>
      <c r="J19" s="1258">
        <f>SUM(I19/H19)</f>
        <v>1.004417670682731</v>
      </c>
      <c r="K19" s="1259">
        <v>20000</v>
      </c>
      <c r="L19" s="1257">
        <v>78365</v>
      </c>
      <c r="M19" s="1257">
        <v>101590</v>
      </c>
      <c r="N19" s="1260">
        <f>SUM(I19/H19)</f>
        <v>1.004417670682731</v>
      </c>
      <c r="O19" s="1259">
        <v>20000</v>
      </c>
      <c r="P19" s="1257">
        <v>128165</v>
      </c>
      <c r="Q19" s="1257">
        <f>SUM(M19,I19)</f>
        <v>151610</v>
      </c>
      <c r="R19" s="1260">
        <f>SUM(I19/H19)</f>
        <v>1.004417670682731</v>
      </c>
    </row>
    <row r="20" spans="1:18" s="1261" customFormat="1" ht="18.75" customHeight="1">
      <c r="A20" s="1262"/>
      <c r="B20" s="1263"/>
      <c r="C20" s="1264"/>
      <c r="D20" s="1265"/>
      <c r="E20" s="1265"/>
      <c r="F20" s="1266"/>
      <c r="G20" s="1257"/>
      <c r="H20" s="1257"/>
      <c r="I20" s="1257"/>
      <c r="J20" s="1258"/>
      <c r="K20" s="1259"/>
      <c r="L20" s="1257"/>
      <c r="M20" s="1257"/>
      <c r="N20" s="1260"/>
      <c r="O20" s="1259"/>
      <c r="P20" s="1257"/>
      <c r="Q20" s="1257"/>
      <c r="R20" s="1260"/>
    </row>
    <row r="21" spans="1:18" s="1261" customFormat="1" ht="20.25" customHeight="1">
      <c r="A21" s="1252"/>
      <c r="B21" s="1253"/>
      <c r="F21" s="1268"/>
      <c r="G21" s="1257"/>
      <c r="H21" s="1257"/>
      <c r="I21" s="1257"/>
      <c r="J21" s="1258"/>
      <c r="K21" s="1259"/>
      <c r="L21" s="1257"/>
      <c r="M21" s="1257"/>
      <c r="N21" s="1269"/>
      <c r="O21" s="1259"/>
      <c r="P21" s="1257"/>
      <c r="Q21" s="1257"/>
      <c r="R21" s="1260"/>
    </row>
    <row r="22" spans="1:18" s="1261" customFormat="1" ht="15">
      <c r="A22" s="1262"/>
      <c r="B22" s="1263"/>
      <c r="C22" s="1264"/>
      <c r="D22" s="1265"/>
      <c r="E22" s="1265"/>
      <c r="F22" s="1266"/>
      <c r="G22" s="1257"/>
      <c r="H22" s="1257"/>
      <c r="I22" s="1257"/>
      <c r="J22" s="1258"/>
      <c r="K22" s="1259"/>
      <c r="L22" s="1257"/>
      <c r="M22" s="1257"/>
      <c r="N22" s="1260"/>
      <c r="O22" s="1259"/>
      <c r="P22" s="1257"/>
      <c r="Q22" s="1257"/>
      <c r="R22" s="1260"/>
    </row>
    <row r="23" spans="1:18" s="1261" customFormat="1" ht="18.75" customHeight="1">
      <c r="A23" s="1252"/>
      <c r="B23" s="1253"/>
      <c r="C23" s="1254"/>
      <c r="D23" s="1200"/>
      <c r="E23" s="1200"/>
      <c r="F23" s="1256"/>
      <c r="G23" s="1257"/>
      <c r="H23" s="1257"/>
      <c r="I23" s="1257"/>
      <c r="J23" s="1258"/>
      <c r="K23" s="1259"/>
      <c r="L23" s="1257"/>
      <c r="M23" s="1257"/>
      <c r="N23" s="1260"/>
      <c r="O23" s="1259"/>
      <c r="P23" s="1257"/>
      <c r="Q23" s="1257"/>
      <c r="R23" s="1260"/>
    </row>
    <row r="24" spans="1:18" s="1261" customFormat="1" ht="15">
      <c r="A24" s="1262"/>
      <c r="B24" s="1263"/>
      <c r="C24" s="1264"/>
      <c r="D24" s="1265"/>
      <c r="E24" s="1265"/>
      <c r="F24" s="1266"/>
      <c r="G24" s="1257"/>
      <c r="H24" s="1257"/>
      <c r="I24" s="1257"/>
      <c r="J24" s="1258"/>
      <c r="K24" s="1259"/>
      <c r="L24" s="1257"/>
      <c r="M24" s="1257"/>
      <c r="N24" s="1260"/>
      <c r="O24" s="1259"/>
      <c r="P24" s="1257"/>
      <c r="Q24" s="1257"/>
      <c r="R24" s="1260"/>
    </row>
    <row r="25" spans="1:18" s="1261" customFormat="1" ht="21" customHeight="1">
      <c r="A25" s="1252"/>
      <c r="B25" s="1253"/>
      <c r="C25" s="1254"/>
      <c r="D25" s="1200"/>
      <c r="E25" s="1200"/>
      <c r="F25" s="1256"/>
      <c r="G25" s="1257"/>
      <c r="H25" s="1257"/>
      <c r="I25" s="1257"/>
      <c r="J25" s="1258"/>
      <c r="K25" s="1259"/>
      <c r="L25" s="1257"/>
      <c r="M25" s="1257"/>
      <c r="N25" s="1260"/>
      <c r="O25" s="1259"/>
      <c r="P25" s="1257"/>
      <c r="Q25" s="1257"/>
      <c r="R25" s="1260"/>
    </row>
    <row r="26" spans="1:18" s="1261" customFormat="1" ht="15">
      <c r="A26" s="1262"/>
      <c r="B26" s="1263"/>
      <c r="C26" s="1264"/>
      <c r="D26" s="1265"/>
      <c r="E26" s="1265"/>
      <c r="F26" s="1266"/>
      <c r="G26" s="1257"/>
      <c r="H26" s="1257"/>
      <c r="I26" s="1257"/>
      <c r="J26" s="1258"/>
      <c r="K26" s="1259"/>
      <c r="L26" s="1257"/>
      <c r="M26" s="1257"/>
      <c r="N26" s="1260"/>
      <c r="O26" s="1259"/>
      <c r="P26" s="1257"/>
      <c r="Q26" s="1257"/>
      <c r="R26" s="1260"/>
    </row>
    <row r="27" spans="1:18" s="1261" customFormat="1" ht="15">
      <c r="A27" s="1252"/>
      <c r="B27" s="1253"/>
      <c r="C27" s="1254"/>
      <c r="D27" s="1200"/>
      <c r="E27" s="1200"/>
      <c r="F27" s="1256"/>
      <c r="G27" s="1257"/>
      <c r="H27" s="1257"/>
      <c r="I27" s="1257"/>
      <c r="J27" s="1258"/>
      <c r="K27" s="1259"/>
      <c r="L27" s="1257"/>
      <c r="M27" s="1257"/>
      <c r="N27" s="1260"/>
      <c r="O27" s="1259"/>
      <c r="P27" s="1257"/>
      <c r="Q27" s="1257"/>
      <c r="R27" s="1260"/>
    </row>
    <row r="28" spans="1:18" s="1261" customFormat="1" ht="15">
      <c r="A28" s="1262"/>
      <c r="B28" s="1263"/>
      <c r="C28" s="1264"/>
      <c r="D28" s="1265"/>
      <c r="E28" s="1265"/>
      <c r="F28" s="1266"/>
      <c r="G28" s="1257"/>
      <c r="H28" s="1257"/>
      <c r="I28" s="1257"/>
      <c r="J28" s="1258"/>
      <c r="K28" s="1259"/>
      <c r="L28" s="1257"/>
      <c r="M28" s="1257"/>
      <c r="N28" s="1260"/>
      <c r="O28" s="1259"/>
      <c r="P28" s="1257"/>
      <c r="Q28" s="1257"/>
      <c r="R28" s="1260"/>
    </row>
    <row r="29" spans="1:18" s="1261" customFormat="1" ht="15.75">
      <c r="A29" s="1262"/>
      <c r="B29" s="1270"/>
      <c r="C29" s="1271"/>
      <c r="D29" s="1265"/>
      <c r="E29" s="1265"/>
      <c r="F29" s="1266"/>
      <c r="G29" s="1257"/>
      <c r="H29" s="1257"/>
      <c r="I29" s="1272"/>
      <c r="J29" s="1258"/>
      <c r="K29" s="1259"/>
      <c r="L29" s="1257"/>
      <c r="M29" s="1272"/>
      <c r="N29" s="1260"/>
      <c r="O29" s="1259"/>
      <c r="P29" s="1257"/>
      <c r="Q29" s="1272"/>
      <c r="R29" s="1260"/>
    </row>
    <row r="30" spans="1:18" s="1261" customFormat="1" ht="15">
      <c r="A30" s="1273"/>
      <c r="B30" s="1274"/>
      <c r="C30" s="1275"/>
      <c r="D30" s="1265"/>
      <c r="E30" s="1265"/>
      <c r="F30" s="1266"/>
      <c r="G30" s="1257"/>
      <c r="H30" s="1276"/>
      <c r="I30" s="1257"/>
      <c r="J30" s="1258"/>
      <c r="K30" s="1259"/>
      <c r="L30" s="1276"/>
      <c r="M30" s="1257"/>
      <c r="N30" s="1260"/>
      <c r="O30" s="1259"/>
      <c r="P30" s="1276"/>
      <c r="Q30" s="1257"/>
      <c r="R30" s="1260"/>
    </row>
    <row r="31" spans="1:18" s="1261" customFormat="1" ht="15">
      <c r="A31" s="1264"/>
      <c r="B31" s="1263"/>
      <c r="C31" s="1277"/>
      <c r="D31" s="1265"/>
      <c r="E31" s="1265"/>
      <c r="F31" s="1266"/>
      <c r="G31" s="1257"/>
      <c r="H31" s="1257"/>
      <c r="I31" s="1257"/>
      <c r="J31" s="1258"/>
      <c r="K31" s="1259"/>
      <c r="L31" s="1257"/>
      <c r="M31" s="1257"/>
      <c r="N31" s="1260"/>
      <c r="O31" s="1259"/>
      <c r="P31" s="1257"/>
      <c r="Q31" s="1257"/>
      <c r="R31" s="1260"/>
    </row>
    <row r="32" spans="1:18" s="1261" customFormat="1" ht="15">
      <c r="A32" s="1273"/>
      <c r="B32" s="1274"/>
      <c r="C32" s="1254"/>
      <c r="D32" s="1255"/>
      <c r="E32" s="1255"/>
      <c r="F32" s="1256"/>
      <c r="G32" s="1257"/>
      <c r="H32" s="1276"/>
      <c r="I32" s="1257"/>
      <c r="J32" s="1258"/>
      <c r="K32" s="1259"/>
      <c r="L32" s="1276"/>
      <c r="M32" s="1257"/>
      <c r="N32" s="1260"/>
      <c r="O32" s="1259"/>
      <c r="P32" s="1276"/>
      <c r="Q32" s="1257"/>
      <c r="R32" s="1260"/>
    </row>
    <row r="33" spans="1:18" s="1261" customFormat="1" ht="15">
      <c r="A33" s="1262"/>
      <c r="B33" s="1263"/>
      <c r="C33" s="1264"/>
      <c r="D33" s="1265"/>
      <c r="E33" s="1265"/>
      <c r="F33" s="1266"/>
      <c r="G33" s="1257"/>
      <c r="H33" s="1257"/>
      <c r="I33" s="1257"/>
      <c r="J33" s="1258"/>
      <c r="K33" s="1259"/>
      <c r="L33" s="1257"/>
      <c r="M33" s="1257"/>
      <c r="N33" s="1260"/>
      <c r="O33" s="1259"/>
      <c r="P33" s="1257"/>
      <c r="Q33" s="1257"/>
      <c r="R33" s="1260"/>
    </row>
    <row r="34" spans="1:18" s="1261" customFormat="1" ht="15">
      <c r="A34" s="1273"/>
      <c r="B34" s="1274"/>
      <c r="C34" s="1275"/>
      <c r="D34" s="1265"/>
      <c r="E34" s="1265"/>
      <c r="F34" s="1266"/>
      <c r="G34" s="1257"/>
      <c r="H34" s="1276"/>
      <c r="I34" s="1257"/>
      <c r="J34" s="1258"/>
      <c r="K34" s="1259"/>
      <c r="L34" s="1276"/>
      <c r="M34" s="1257"/>
      <c r="N34" s="1260"/>
      <c r="O34" s="1259"/>
      <c r="P34" s="1276"/>
      <c r="Q34" s="1257"/>
      <c r="R34" s="1260"/>
    </row>
    <row r="35" spans="1:18" s="1261" customFormat="1" ht="15">
      <c r="A35" s="1262"/>
      <c r="B35" s="1263"/>
      <c r="C35" s="1264"/>
      <c r="D35" s="1265"/>
      <c r="E35" s="1265"/>
      <c r="F35" s="1266"/>
      <c r="G35" s="1257"/>
      <c r="H35" s="1257"/>
      <c r="I35" s="1257"/>
      <c r="J35" s="1258"/>
      <c r="K35" s="1259"/>
      <c r="L35" s="1257"/>
      <c r="M35" s="1257"/>
      <c r="N35" s="1260"/>
      <c r="O35" s="1259"/>
      <c r="P35" s="1257"/>
      <c r="Q35" s="1257"/>
      <c r="R35" s="1260"/>
    </row>
    <row r="36" spans="1:18" s="1261" customFormat="1" ht="15">
      <c r="A36" s="1273"/>
      <c r="B36" s="1274"/>
      <c r="C36" s="1275"/>
      <c r="D36" s="1265"/>
      <c r="E36" s="1265"/>
      <c r="F36" s="1266"/>
      <c r="G36" s="1257"/>
      <c r="H36" s="1276"/>
      <c r="I36" s="1257"/>
      <c r="J36" s="1258"/>
      <c r="K36" s="1259"/>
      <c r="L36" s="1276"/>
      <c r="M36" s="1257"/>
      <c r="N36" s="1260"/>
      <c r="O36" s="1259"/>
      <c r="P36" s="1276"/>
      <c r="Q36" s="1257"/>
      <c r="R36" s="1260"/>
    </row>
    <row r="37" spans="1:18" s="1261" customFormat="1" ht="15">
      <c r="A37" s="1262"/>
      <c r="B37" s="1263"/>
      <c r="C37" s="1264"/>
      <c r="D37" s="1265"/>
      <c r="E37" s="1265"/>
      <c r="F37" s="1266"/>
      <c r="G37" s="1257"/>
      <c r="H37" s="1278"/>
      <c r="I37" s="1257"/>
      <c r="J37" s="1258"/>
      <c r="K37" s="1259"/>
      <c r="L37" s="1257"/>
      <c r="M37" s="1257"/>
      <c r="N37" s="1260"/>
      <c r="O37" s="1259"/>
      <c r="P37" s="1257"/>
      <c r="Q37" s="1257" t="s">
        <v>65</v>
      </c>
      <c r="R37" s="1260"/>
    </row>
    <row r="38" spans="1:18" s="1261" customFormat="1" ht="15">
      <c r="A38" s="1262"/>
      <c r="B38" s="1263"/>
      <c r="C38" s="1264"/>
      <c r="D38" s="1265"/>
      <c r="E38" s="1265"/>
      <c r="F38" s="1266"/>
      <c r="G38" s="1257"/>
      <c r="H38" s="1257"/>
      <c r="I38" s="1257"/>
      <c r="J38" s="1258"/>
      <c r="K38" s="1259"/>
      <c r="L38" s="1257"/>
      <c r="M38" s="1257"/>
      <c r="N38" s="1260"/>
      <c r="O38" s="1259"/>
      <c r="P38" s="1257"/>
      <c r="Q38" s="1257"/>
      <c r="R38" s="1260"/>
    </row>
    <row r="39" spans="1:28" s="1261" customFormat="1" ht="15.75" thickBot="1">
      <c r="A39" s="1262"/>
      <c r="B39" s="1263"/>
      <c r="C39" s="1264"/>
      <c r="D39" s="1265"/>
      <c r="E39" s="1265"/>
      <c r="F39" s="1266"/>
      <c r="G39" s="1257"/>
      <c r="H39" s="1257"/>
      <c r="I39" s="1257"/>
      <c r="J39" s="1258"/>
      <c r="K39" s="1259"/>
      <c r="L39" s="1257"/>
      <c r="M39" s="1257"/>
      <c r="N39" s="1260"/>
      <c r="O39" s="1259"/>
      <c r="P39" s="1257"/>
      <c r="Q39" s="1257"/>
      <c r="R39" s="1260"/>
      <c r="AB39" s="1279"/>
    </row>
    <row r="40" spans="1:32" s="1290" customFormat="1" ht="27" customHeight="1" thickBot="1">
      <c r="A40" s="1280" t="s">
        <v>66</v>
      </c>
      <c r="B40" s="1281"/>
      <c r="C40" s="1282"/>
      <c r="D40" s="1283"/>
      <c r="E40" s="1283"/>
      <c r="F40" s="1284"/>
      <c r="G40" s="1285">
        <f>SUM(G9:G36)</f>
        <v>1919031</v>
      </c>
      <c r="H40" s="1285">
        <f>SUM(H8:H20)</f>
        <v>1739511</v>
      </c>
      <c r="I40" s="1286">
        <f>SUM(I9:I39)</f>
        <v>978983</v>
      </c>
      <c r="J40" s="1287">
        <f>SUM(I40/H40)</f>
        <v>0.5627920720248392</v>
      </c>
      <c r="K40" s="1288">
        <f>SUM(K9:K38)</f>
        <v>263769</v>
      </c>
      <c r="L40" s="1285">
        <f>SUM(L9:L37)</f>
        <v>448311</v>
      </c>
      <c r="M40" s="1286">
        <f>SUM(M9:M39)</f>
        <v>470174</v>
      </c>
      <c r="N40" s="1289">
        <f>SUM(M40/L40)</f>
        <v>1.048767485071747</v>
      </c>
      <c r="O40" s="1288">
        <f>SUM(O9:O39)</f>
        <v>2182800</v>
      </c>
      <c r="P40" s="1285">
        <f>SUM(P9:P33)</f>
        <v>2187822</v>
      </c>
      <c r="Q40" s="1286">
        <f>SUM(Q9:Q39)</f>
        <v>1449157</v>
      </c>
      <c r="R40" s="1289">
        <f>SUM(Q40/P40)</f>
        <v>0.6623742699360369</v>
      </c>
      <c r="S40" s="1279"/>
      <c r="T40" s="1279"/>
      <c r="U40" s="1279"/>
      <c r="V40" s="1279"/>
      <c r="W40" s="1279"/>
      <c r="X40" s="1279"/>
      <c r="Y40" s="1279"/>
      <c r="Z40" s="1279"/>
      <c r="AA40" s="1279"/>
      <c r="AB40" s="1279"/>
      <c r="AC40" s="1279"/>
      <c r="AD40" s="1279"/>
      <c r="AE40" s="1279"/>
      <c r="AF40" s="1279"/>
    </row>
    <row r="41" spans="1:18" s="1261" customFormat="1" ht="15.75">
      <c r="A41" s="1291"/>
      <c r="B41" s="1263"/>
      <c r="C41" s="1265"/>
      <c r="D41" s="1265"/>
      <c r="E41" s="1265"/>
      <c r="F41" s="1265"/>
      <c r="G41" s="1265"/>
      <c r="H41" s="1265"/>
      <c r="I41" s="1265"/>
      <c r="J41" s="1265"/>
      <c r="K41" s="1265"/>
      <c r="L41" s="1265"/>
      <c r="M41" s="1265"/>
      <c r="N41" s="1265"/>
      <c r="O41" s="1265"/>
      <c r="P41" s="1265"/>
      <c r="Q41" s="1292"/>
      <c r="R41" s="1265"/>
    </row>
    <row r="42" spans="1:18" s="1261" customFormat="1" ht="18.75" customHeight="1">
      <c r="A42" s="1293" t="s">
        <v>67</v>
      </c>
      <c r="B42" s="1294"/>
      <c r="C42" s="1294"/>
      <c r="D42" s="1294"/>
      <c r="E42" s="1294"/>
      <c r="F42" s="1294"/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</row>
    <row r="43" spans="1:18" s="1261" customFormat="1" ht="19.5" customHeight="1">
      <c r="A43" s="1291"/>
      <c r="B43" s="1295"/>
      <c r="C43" s="1200"/>
      <c r="D43" s="1200"/>
      <c r="E43" s="1200"/>
      <c r="F43" s="1200"/>
      <c r="G43" s="1200"/>
      <c r="H43" s="1200"/>
      <c r="I43" s="1200"/>
      <c r="J43" s="1200"/>
      <c r="K43" s="1200"/>
      <c r="L43" s="1200"/>
      <c r="M43" s="1200"/>
      <c r="N43" s="1200"/>
      <c r="O43" s="1200"/>
      <c r="P43" s="1200"/>
      <c r="Q43" s="1200"/>
      <c r="R43" s="1200"/>
    </row>
    <row r="44" spans="2:18" s="1261" customFormat="1" ht="19.5" customHeight="1">
      <c r="B44" s="1296"/>
      <c r="C44" s="1297"/>
      <c r="D44" s="1297"/>
      <c r="E44" s="1297"/>
      <c r="F44" s="1297"/>
      <c r="G44" s="1297"/>
      <c r="H44" s="1297"/>
      <c r="I44" s="1297"/>
      <c r="J44" s="1297"/>
      <c r="K44" s="1297"/>
      <c r="L44" s="1297"/>
      <c r="M44" s="1297"/>
      <c r="N44" s="1297"/>
      <c r="O44" s="1298"/>
      <c r="P44" s="1297"/>
      <c r="Q44" s="1297"/>
      <c r="R44" s="1297"/>
    </row>
    <row r="45" spans="1:15" s="1261" customFormat="1" ht="15">
      <c r="A45" s="1261" t="s">
        <v>68</v>
      </c>
      <c r="G45" s="1261" t="s">
        <v>69</v>
      </c>
      <c r="O45" s="1299" t="s">
        <v>70</v>
      </c>
    </row>
    <row r="46" s="1261" customFormat="1" ht="15"/>
    <row r="47" s="1261" customFormat="1" ht="15"/>
    <row r="48" s="1261" customFormat="1" ht="15"/>
    <row r="49" s="1261" customFormat="1" ht="15"/>
    <row r="50" s="1261" customFormat="1" ht="15"/>
    <row r="51" s="1261" customFormat="1" ht="15"/>
    <row r="52" s="1261" customFormat="1" ht="15"/>
    <row r="53" s="1261" customFormat="1" ht="15"/>
    <row r="54" s="1261" customFormat="1" ht="15"/>
    <row r="55" s="1261" customFormat="1" ht="15"/>
    <row r="56" s="1261" customFormat="1" ht="15"/>
    <row r="57" s="1261" customFormat="1" ht="15"/>
    <row r="58" s="1261" customFormat="1" ht="15"/>
    <row r="59" s="1261" customFormat="1" ht="15"/>
  </sheetData>
  <mergeCells count="23">
    <mergeCell ref="A3:B3"/>
    <mergeCell ref="A11:B11"/>
    <mergeCell ref="A23:B23"/>
    <mergeCell ref="A15:B15"/>
    <mergeCell ref="A19:B19"/>
    <mergeCell ref="A21:B21"/>
    <mergeCell ref="A42:R42"/>
    <mergeCell ref="A34:B34"/>
    <mergeCell ref="B43:R43"/>
    <mergeCell ref="C27:F27"/>
    <mergeCell ref="A27:B27"/>
    <mergeCell ref="A32:B32"/>
    <mergeCell ref="A30:B30"/>
    <mergeCell ref="A36:B36"/>
    <mergeCell ref="C32:F32"/>
    <mergeCell ref="C23:F23"/>
    <mergeCell ref="C25:F25"/>
    <mergeCell ref="A25:B25"/>
    <mergeCell ref="C11:F11"/>
    <mergeCell ref="A13:B13"/>
    <mergeCell ref="C13:F13"/>
    <mergeCell ref="A17:B17"/>
    <mergeCell ref="C17:F17"/>
  </mergeCells>
  <printOptions/>
  <pageMargins left="0.8267716535433072" right="0.7874015748031497" top="1.29921259842519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33"/>
  <sheetViews>
    <sheetView view="pageBreakPreview" zoomScaleSheetLayoutView="100" workbookViewId="0" topLeftCell="A10">
      <selection activeCell="D2" sqref="D2"/>
    </sheetView>
  </sheetViews>
  <sheetFormatPr defaultColWidth="9.140625" defaultRowHeight="12.75"/>
  <cols>
    <col min="1" max="1" width="3.421875" style="1317" customWidth="1"/>
    <col min="2" max="2" width="34.140625" style="1317" customWidth="1"/>
    <col min="3" max="3" width="14.00390625" style="1317" customWidth="1"/>
    <col min="4" max="4" width="13.57421875" style="1317" customWidth="1"/>
    <col min="5" max="5" width="14.7109375" style="1317" customWidth="1"/>
    <col min="6" max="6" width="14.00390625" style="1317" customWidth="1"/>
    <col min="7" max="7" width="15.57421875" style="1317" customWidth="1"/>
    <col min="8" max="8" width="10.28125" style="1317" customWidth="1"/>
    <col min="9" max="9" width="8.00390625" style="1317" customWidth="1"/>
    <col min="10" max="10" width="6.7109375" style="1317" customWidth="1"/>
    <col min="11" max="11" width="7.140625" style="1317" customWidth="1"/>
    <col min="12" max="12" width="6.8515625" style="1317" customWidth="1"/>
    <col min="13" max="16384" width="9.140625" style="1317" customWidth="1"/>
  </cols>
  <sheetData>
    <row r="1" spans="2:10" s="1301" customFormat="1" ht="15.75">
      <c r="B1" s="1300"/>
      <c r="E1" s="1302"/>
      <c r="J1" s="1303"/>
    </row>
    <row r="2" spans="3:10" s="1301" customFormat="1" ht="15.75">
      <c r="C2" s="1304"/>
      <c r="D2" s="1304"/>
      <c r="E2" s="1304"/>
      <c r="G2" s="1305"/>
      <c r="H2" s="1305" t="s">
        <v>73</v>
      </c>
      <c r="I2" s="1304"/>
      <c r="J2" s="1304"/>
    </row>
    <row r="3" spans="2:12" s="1301" customFormat="1" ht="16.5">
      <c r="B3" s="1306" t="s">
        <v>74</v>
      </c>
      <c r="C3" s="1306"/>
      <c r="D3" s="1306"/>
      <c r="E3" s="1306"/>
      <c r="F3" s="1306"/>
      <c r="G3" s="1306"/>
      <c r="H3" s="1307"/>
      <c r="I3" s="1307"/>
      <c r="J3" s="1307"/>
      <c r="K3" s="1307"/>
      <c r="L3" s="1308"/>
    </row>
    <row r="4" spans="2:12" s="1301" customFormat="1" ht="12.75" customHeight="1">
      <c r="B4" s="1309" t="s">
        <v>75</v>
      </c>
      <c r="C4" s="1310"/>
      <c r="D4" s="1310"/>
      <c r="E4" s="1310"/>
      <c r="F4" s="1310"/>
      <c r="G4" s="1310"/>
      <c r="H4" s="1311"/>
      <c r="I4" s="1307"/>
      <c r="J4" s="1307"/>
      <c r="K4" s="1307"/>
      <c r="L4" s="1308"/>
    </row>
    <row r="5" spans="2:10" ht="16.5" customHeight="1">
      <c r="B5" s="1312" t="s">
        <v>76</v>
      </c>
      <c r="C5" s="1313"/>
      <c r="D5" s="1314"/>
      <c r="E5" s="1314"/>
      <c r="F5" s="1315"/>
      <c r="G5" s="1315"/>
      <c r="H5" s="1316" t="s">
        <v>377</v>
      </c>
      <c r="I5" s="1314"/>
      <c r="J5" s="1314"/>
    </row>
    <row r="6" spans="2:12" ht="12.75">
      <c r="B6" s="1318" t="s">
        <v>77</v>
      </c>
      <c r="C6" s="1319" t="s">
        <v>78</v>
      </c>
      <c r="D6" s="1320" t="s">
        <v>79</v>
      </c>
      <c r="E6" s="1321"/>
      <c r="F6" s="1321"/>
      <c r="G6" s="1322"/>
      <c r="H6" s="1323"/>
      <c r="I6" s="1324"/>
      <c r="J6" s="1324"/>
      <c r="K6" s="1324"/>
      <c r="L6" s="1324"/>
    </row>
    <row r="7" spans="2:12" ht="12.75">
      <c r="B7" s="1325"/>
      <c r="C7" s="1326" t="s">
        <v>80</v>
      </c>
      <c r="D7" s="1327"/>
      <c r="E7" s="1328"/>
      <c r="F7" s="1328"/>
      <c r="G7" s="1329"/>
      <c r="H7" s="1330" t="s">
        <v>81</v>
      </c>
      <c r="I7" s="1331"/>
      <c r="J7" s="1332"/>
      <c r="K7" s="1332"/>
      <c r="L7" s="1332"/>
    </row>
    <row r="8" spans="2:12" ht="12.75">
      <c r="B8" s="1325"/>
      <c r="C8" s="1326" t="s">
        <v>931</v>
      </c>
      <c r="D8" s="1333"/>
      <c r="E8" s="1334"/>
      <c r="F8" s="1334"/>
      <c r="G8" s="1335"/>
      <c r="H8" s="1336"/>
      <c r="I8" s="1337"/>
      <c r="J8" s="1337"/>
      <c r="K8" s="1337"/>
      <c r="L8" s="1337"/>
    </row>
    <row r="9" spans="2:12" ht="21.75">
      <c r="B9" s="1338"/>
      <c r="C9" s="1339" t="s">
        <v>82</v>
      </c>
      <c r="D9" s="1340" t="s">
        <v>83</v>
      </c>
      <c r="E9" s="1340" t="s">
        <v>84</v>
      </c>
      <c r="F9" s="1341" t="s">
        <v>85</v>
      </c>
      <c r="G9" s="1342" t="s">
        <v>86</v>
      </c>
      <c r="H9" s="1343" t="s">
        <v>87</v>
      </c>
      <c r="I9" s="1337"/>
      <c r="J9" s="1337"/>
      <c r="K9" s="1337"/>
      <c r="L9" s="1337"/>
    </row>
    <row r="10" spans="2:12" ht="12.75">
      <c r="B10" s="1344"/>
      <c r="C10" s="1345">
        <v>1</v>
      </c>
      <c r="D10" s="1345">
        <v>2</v>
      </c>
      <c r="E10" s="1345">
        <v>3</v>
      </c>
      <c r="F10" s="1346">
        <v>4</v>
      </c>
      <c r="G10" s="1347">
        <v>5</v>
      </c>
      <c r="H10" s="1348">
        <v>6</v>
      </c>
      <c r="I10" s="1349"/>
      <c r="J10" s="1349"/>
      <c r="K10" s="1349"/>
      <c r="L10" s="1349"/>
    </row>
    <row r="11" spans="2:12" s="1355" customFormat="1" ht="24.75" customHeight="1">
      <c r="B11" s="1350" t="s">
        <v>88</v>
      </c>
      <c r="C11" s="1351">
        <f>SUM(D11:H11)</f>
        <v>544192.29</v>
      </c>
      <c r="D11" s="1352">
        <v>318.73</v>
      </c>
      <c r="E11" s="1352"/>
      <c r="F11" s="1353"/>
      <c r="G11" s="1351"/>
      <c r="H11" s="1352">
        <v>543873.56</v>
      </c>
      <c r="I11" s="1354"/>
      <c r="J11" s="1354"/>
      <c r="K11" s="1354"/>
      <c r="L11" s="1354"/>
    </row>
    <row r="12" spans="2:13" ht="16.5" customHeight="1">
      <c r="B12" s="1356" t="s">
        <v>89</v>
      </c>
      <c r="C12" s="1351">
        <f>SUM(D12:H12)</f>
        <v>3569.25</v>
      </c>
      <c r="D12" s="1357">
        <v>3569.25</v>
      </c>
      <c r="E12" s="1357"/>
      <c r="F12" s="1358"/>
      <c r="G12" s="1359"/>
      <c r="H12" s="1359"/>
      <c r="I12" s="1360"/>
      <c r="J12" s="1360"/>
      <c r="K12" s="1360"/>
      <c r="L12" s="1360"/>
      <c r="M12" s="1361"/>
    </row>
    <row r="13" spans="2:13" ht="27.75" customHeight="1">
      <c r="B13" s="1362" t="s">
        <v>90</v>
      </c>
      <c r="C13" s="1351">
        <f>SUM(D13:H13)</f>
        <v>-29213.24</v>
      </c>
      <c r="D13" s="1357">
        <v>-2152.72</v>
      </c>
      <c r="E13" s="1357"/>
      <c r="F13" s="1358"/>
      <c r="G13" s="1359"/>
      <c r="H13" s="1359">
        <v>-27060.52</v>
      </c>
      <c r="I13" s="1360"/>
      <c r="J13" s="1360"/>
      <c r="K13" s="1360"/>
      <c r="L13" s="1360"/>
      <c r="M13" s="1361"/>
    </row>
    <row r="14" spans="2:13" ht="16.5" customHeight="1">
      <c r="B14" s="1362" t="s">
        <v>91</v>
      </c>
      <c r="C14" s="1351">
        <f>SUM(D14:H14)</f>
        <v>29213.25</v>
      </c>
      <c r="D14" s="1357">
        <v>2152.72</v>
      </c>
      <c r="E14" s="1357"/>
      <c r="F14" s="1358"/>
      <c r="G14" s="1359"/>
      <c r="H14" s="1359">
        <v>27060.53</v>
      </c>
      <c r="I14" s="1360"/>
      <c r="J14" s="1360"/>
      <c r="K14" s="1360"/>
      <c r="L14" s="1360"/>
      <c r="M14" s="1361"/>
    </row>
    <row r="15" spans="2:12" ht="17.25" customHeight="1">
      <c r="B15" s="1362" t="s">
        <v>92</v>
      </c>
      <c r="C15" s="1351">
        <f>SUM(D15:H15)</f>
        <v>-492392.05</v>
      </c>
      <c r="D15" s="1359"/>
      <c r="E15" s="1359"/>
      <c r="F15" s="1363"/>
      <c r="G15" s="1359"/>
      <c r="H15" s="1359">
        <v>-492392.05</v>
      </c>
      <c r="I15" s="1360"/>
      <c r="J15" s="1360"/>
      <c r="K15" s="1360"/>
      <c r="L15" s="1360"/>
    </row>
    <row r="16" spans="2:12" s="1355" customFormat="1" ht="18" customHeight="1">
      <c r="B16" s="1364" t="s">
        <v>93</v>
      </c>
      <c r="C16" s="1351">
        <f>C11+C12+C13+C15</f>
        <v>26156.25000000006</v>
      </c>
      <c r="D16" s="1351">
        <f>D11+D12+D13+D15</f>
        <v>1735.2600000000002</v>
      </c>
      <c r="E16" s="1351"/>
      <c r="F16" s="1351"/>
      <c r="G16" s="1351"/>
      <c r="H16" s="1351">
        <f>H11+H12+H13+H15</f>
        <v>24420.99000000005</v>
      </c>
      <c r="I16" s="1354"/>
      <c r="J16" s="1354"/>
      <c r="K16" s="1354"/>
      <c r="L16" s="1354"/>
    </row>
    <row r="17" spans="2:12" s="1355" customFormat="1" ht="10.5" customHeight="1">
      <c r="B17" s="1365"/>
      <c r="C17" s="1366"/>
      <c r="D17" s="1366"/>
      <c r="E17" s="1366"/>
      <c r="F17" s="1366"/>
      <c r="G17" s="1366"/>
      <c r="H17" s="1366"/>
      <c r="I17" s="1366"/>
      <c r="J17" s="1366"/>
      <c r="K17" s="1366"/>
      <c r="L17" s="1366"/>
    </row>
    <row r="18" spans="2:12" ht="15.75" customHeight="1">
      <c r="B18" s="1317" t="s">
        <v>94</v>
      </c>
      <c r="D18" s="1317" t="s">
        <v>95</v>
      </c>
      <c r="G18" s="1317" t="s">
        <v>96</v>
      </c>
      <c r="L18" s="1367"/>
    </row>
    <row r="19" spans="2:12" ht="12.75">
      <c r="B19" s="1317" t="s">
        <v>912</v>
      </c>
      <c r="D19" s="1317" t="s">
        <v>912</v>
      </c>
      <c r="L19" s="1367"/>
    </row>
    <row r="20" spans="3:12" ht="9" customHeight="1">
      <c r="C20" s="1368"/>
      <c r="L20" s="1367"/>
    </row>
    <row r="21" ht="12.75">
      <c r="B21" s="1355" t="s">
        <v>97</v>
      </c>
    </row>
    <row r="22" spans="2:12" ht="12.75">
      <c r="B22" s="1369" t="s">
        <v>98</v>
      </c>
      <c r="C22" s="791"/>
      <c r="D22" s="791"/>
      <c r="E22" s="791"/>
      <c r="F22" s="791"/>
      <c r="G22" s="791"/>
      <c r="H22" s="1370"/>
      <c r="I22" s="1370"/>
      <c r="J22" s="1370"/>
      <c r="K22" s="1370"/>
      <c r="L22" s="1370"/>
    </row>
    <row r="23" spans="2:12" ht="12.75">
      <c r="B23" s="1369" t="s">
        <v>99</v>
      </c>
      <c r="C23" s="791"/>
      <c r="D23" s="791"/>
      <c r="E23" s="791"/>
      <c r="F23" s="791"/>
      <c r="G23" s="791"/>
      <c r="H23" s="1370"/>
      <c r="I23" s="1370"/>
      <c r="J23" s="1370"/>
      <c r="K23" s="1370"/>
      <c r="L23" s="1370"/>
    </row>
    <row r="24" spans="2:12" ht="14.25" customHeight="1">
      <c r="B24" s="1371" t="s">
        <v>100</v>
      </c>
      <c r="C24" s="1372"/>
      <c r="D24" s="1372"/>
      <c r="E24" s="1372"/>
      <c r="F24" s="1372"/>
      <c r="G24" s="1372"/>
      <c r="H24" s="1373"/>
      <c r="I24" s="1373"/>
      <c r="J24" s="1373"/>
      <c r="K24" s="1373"/>
      <c r="L24" s="1373"/>
    </row>
    <row r="25" spans="2:12" ht="12.75">
      <c r="B25" s="1369" t="s">
        <v>101</v>
      </c>
      <c r="C25" s="791"/>
      <c r="D25" s="791"/>
      <c r="E25" s="791"/>
      <c r="F25" s="791"/>
      <c r="G25" s="791"/>
      <c r="H25" s="1370"/>
      <c r="I25" s="1370"/>
      <c r="J25" s="1370"/>
      <c r="K25" s="1370"/>
      <c r="L25" s="1370"/>
    </row>
    <row r="26" spans="2:12" ht="12.75">
      <c r="B26" s="1369" t="s">
        <v>102</v>
      </c>
      <c r="C26" s="791"/>
      <c r="D26" s="791"/>
      <c r="E26" s="791"/>
      <c r="F26" s="791"/>
      <c r="G26" s="791"/>
      <c r="H26" s="1370"/>
      <c r="I26" s="1370"/>
      <c r="J26" s="1370"/>
      <c r="K26" s="1370"/>
      <c r="L26" s="1370"/>
    </row>
    <row r="27" spans="2:12" ht="12.75">
      <c r="B27" s="1374" t="s">
        <v>103</v>
      </c>
      <c r="C27" s="1374"/>
      <c r="D27" s="1374"/>
      <c r="E27" s="1374"/>
      <c r="F27" s="1374"/>
      <c r="G27" s="1374"/>
      <c r="H27" s="1374"/>
      <c r="I27" s="1375"/>
      <c r="J27" s="1375"/>
      <c r="K27" s="1375"/>
      <c r="L27" s="1375"/>
    </row>
    <row r="28" spans="2:12" ht="15" customHeight="1">
      <c r="B28" s="1376" t="s">
        <v>104</v>
      </c>
      <c r="C28" s="1376"/>
      <c r="D28" s="1376"/>
      <c r="E28" s="1376"/>
      <c r="F28" s="1376"/>
      <c r="G28" s="1377"/>
      <c r="H28" s="1377"/>
      <c r="I28" s="1377"/>
      <c r="J28" s="1377"/>
      <c r="K28" s="1377"/>
      <c r="L28" s="1377"/>
    </row>
    <row r="29" spans="2:12" ht="12.75">
      <c r="B29" s="1378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</row>
    <row r="30" spans="2:12" ht="12.75">
      <c r="B30" s="1378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</row>
    <row r="31" spans="2:12" ht="12.75">
      <c r="B31" s="1378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</row>
    <row r="32" spans="2:12" ht="12.75">
      <c r="B32" s="1378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</row>
    <row r="33" spans="2:12" ht="12.75">
      <c r="B33" s="1378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</row>
  </sheetData>
  <mergeCells count="12">
    <mergeCell ref="F5:G5"/>
    <mergeCell ref="B6:B9"/>
    <mergeCell ref="D6:G8"/>
    <mergeCell ref="B3:G3"/>
    <mergeCell ref="B4:G4"/>
    <mergeCell ref="B26:G26"/>
    <mergeCell ref="B27:H27"/>
    <mergeCell ref="B28:F28"/>
    <mergeCell ref="B22:G22"/>
    <mergeCell ref="B23:G23"/>
    <mergeCell ref="B24:G24"/>
    <mergeCell ref="B25:G2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W110"/>
  <sheetViews>
    <sheetView tabSelected="1" view="pageBreakPreview" zoomScale="75" zoomScaleNormal="65" zoomScaleSheetLayoutView="75" workbookViewId="0" topLeftCell="A96">
      <selection activeCell="C90" sqref="C90:I90"/>
    </sheetView>
  </sheetViews>
  <sheetFormatPr defaultColWidth="9.140625" defaultRowHeight="12.75"/>
  <cols>
    <col min="1" max="2" width="2.421875" style="1379" customWidth="1"/>
    <col min="3" max="3" width="45.00390625" style="1379" customWidth="1"/>
    <col min="4" max="4" width="13.00390625" style="1379" customWidth="1"/>
    <col min="5" max="5" width="14.00390625" style="1379" customWidth="1"/>
    <col min="6" max="6" width="13.57421875" style="1379" customWidth="1"/>
    <col min="7" max="7" width="15.8515625" style="1379" customWidth="1"/>
    <col min="8" max="8" width="14.00390625" style="1379" customWidth="1"/>
    <col min="9" max="9" width="13.7109375" style="1379" customWidth="1"/>
    <col min="10" max="10" width="13.8515625" style="1379" customWidth="1"/>
    <col min="11" max="11" width="13.57421875" style="1379" customWidth="1"/>
    <col min="12" max="13" width="14.28125" style="1379" customWidth="1"/>
    <col min="14" max="14" width="14.8515625" style="1379" customWidth="1"/>
    <col min="15" max="15" width="15.57421875" style="1379" customWidth="1"/>
    <col min="16" max="16" width="12.00390625" style="1379" customWidth="1"/>
    <col min="17" max="17" width="12.8515625" style="1379" customWidth="1"/>
    <col min="18" max="18" width="11.140625" style="1379" customWidth="1"/>
    <col min="19" max="19" width="5.421875" style="1379" customWidth="1"/>
    <col min="20" max="16384" width="9.140625" style="1379" customWidth="1"/>
  </cols>
  <sheetData>
    <row r="1" spans="4:11" ht="15.75" hidden="1">
      <c r="D1" s="1380"/>
      <c r="E1" s="1380"/>
      <c r="F1" s="1380"/>
      <c r="G1" s="1380"/>
      <c r="H1" s="1380"/>
      <c r="I1" s="1380"/>
      <c r="J1" s="1380"/>
      <c r="K1" s="1380"/>
    </row>
    <row r="2" spans="4:11" ht="63" customHeight="1">
      <c r="D2" s="1380"/>
      <c r="E2" s="1380"/>
      <c r="F2" s="1380"/>
      <c r="G2" s="1380"/>
      <c r="H2" s="1380"/>
      <c r="I2" s="1380"/>
      <c r="J2" s="1380"/>
      <c r="K2" s="1380"/>
    </row>
    <row r="3" spans="3:18" ht="18" customHeight="1">
      <c r="C3" s="1381" t="s">
        <v>155</v>
      </c>
      <c r="D3" s="1380"/>
      <c r="E3" s="1380"/>
      <c r="F3" s="1380"/>
      <c r="G3" s="1380"/>
      <c r="H3" s="1380"/>
      <c r="I3" s="1380"/>
      <c r="J3" s="1380"/>
      <c r="K3" s="1380"/>
      <c r="Q3" s="1382" t="s">
        <v>105</v>
      </c>
      <c r="R3" s="1382"/>
    </row>
    <row r="4" spans="3:18" ht="18" customHeight="1">
      <c r="C4" s="1381" t="s">
        <v>156</v>
      </c>
      <c r="D4" s="1380"/>
      <c r="E4" s="1380"/>
      <c r="F4" s="1380"/>
      <c r="G4" s="1380"/>
      <c r="H4" s="1380"/>
      <c r="I4" s="1380"/>
      <c r="J4" s="1380"/>
      <c r="K4" s="1380"/>
      <c r="Q4" s="1383"/>
      <c r="R4" s="1383"/>
    </row>
    <row r="5" spans="3:17" ht="30" customHeight="1">
      <c r="C5" s="1384" t="s">
        <v>106</v>
      </c>
      <c r="D5" s="1385"/>
      <c r="E5" s="1385"/>
      <c r="F5" s="1385"/>
      <c r="G5" s="1385"/>
      <c r="H5" s="1385"/>
      <c r="I5" s="1385"/>
      <c r="J5" s="1385"/>
      <c r="K5" s="1385"/>
      <c r="L5" s="1385"/>
      <c r="M5" s="1385"/>
      <c r="N5" s="1385"/>
      <c r="O5" s="1385"/>
      <c r="P5" s="1385"/>
      <c r="Q5" s="1385"/>
    </row>
    <row r="6" spans="3:17" ht="20.25" customHeight="1">
      <c r="C6" s="1386"/>
      <c r="D6" s="1387"/>
      <c r="E6" s="1387"/>
      <c r="F6" s="1388" t="s">
        <v>107</v>
      </c>
      <c r="G6" s="1388"/>
      <c r="H6" s="1388"/>
      <c r="I6" s="1388"/>
      <c r="J6" s="1388"/>
      <c r="K6" s="1388"/>
      <c r="L6" s="1387"/>
      <c r="M6" s="1387"/>
      <c r="N6" s="1387"/>
      <c r="O6" s="1387"/>
      <c r="P6" s="1387"/>
      <c r="Q6" s="1387"/>
    </row>
    <row r="7" spans="3:18" ht="17.25" customHeight="1" thickBot="1">
      <c r="C7" s="1389"/>
      <c r="D7" s="1389"/>
      <c r="E7" s="1389"/>
      <c r="F7" s="1389"/>
      <c r="G7" s="1389"/>
      <c r="H7" s="1389"/>
      <c r="I7" s="1389"/>
      <c r="J7" s="1389"/>
      <c r="K7" s="1389"/>
      <c r="L7" s="1389"/>
      <c r="M7" s="1389"/>
      <c r="N7" s="1389"/>
      <c r="O7" s="1389"/>
      <c r="P7" s="1390"/>
      <c r="Q7" s="1389"/>
      <c r="R7" s="1380" t="s">
        <v>108</v>
      </c>
    </row>
    <row r="8" spans="3:18" ht="18" customHeight="1">
      <c r="C8" s="1391" t="s">
        <v>109</v>
      </c>
      <c r="D8" s="1392" t="s">
        <v>110</v>
      </c>
      <c r="E8" s="1393"/>
      <c r="F8" s="1393"/>
      <c r="G8" s="1393"/>
      <c r="H8" s="1393"/>
      <c r="I8" s="1394"/>
      <c r="J8" s="1392" t="s">
        <v>111</v>
      </c>
      <c r="K8" s="1393"/>
      <c r="L8" s="1393"/>
      <c r="M8" s="1395" t="s">
        <v>112</v>
      </c>
      <c r="N8" s="1393"/>
      <c r="O8" s="1394"/>
      <c r="P8" s="1396" t="s">
        <v>113</v>
      </c>
      <c r="Q8" s="1393"/>
      <c r="R8" s="1394"/>
    </row>
    <row r="9" spans="3:18" ht="15.75" customHeight="1">
      <c r="C9" s="1397"/>
      <c r="D9" s="1398" t="s">
        <v>387</v>
      </c>
      <c r="E9" s="1399"/>
      <c r="F9" s="1400"/>
      <c r="G9" s="1401" t="s">
        <v>388</v>
      </c>
      <c r="H9" s="1402"/>
      <c r="I9" s="1403"/>
      <c r="J9" s="1404"/>
      <c r="K9" s="1405"/>
      <c r="L9" s="1405"/>
      <c r="M9" s="1406"/>
      <c r="N9" s="1405"/>
      <c r="O9" s="1407"/>
      <c r="P9" s="1405"/>
      <c r="Q9" s="1405"/>
      <c r="R9" s="1407"/>
    </row>
    <row r="10" spans="3:18" ht="48" customHeight="1">
      <c r="C10" s="1397"/>
      <c r="D10" s="1408" t="s">
        <v>114</v>
      </c>
      <c r="E10" s="1409" t="s">
        <v>115</v>
      </c>
      <c r="F10" s="1410" t="s">
        <v>931</v>
      </c>
      <c r="G10" s="1411" t="s">
        <v>114</v>
      </c>
      <c r="H10" s="1409" t="s">
        <v>115</v>
      </c>
      <c r="I10" s="1412" t="s">
        <v>931</v>
      </c>
      <c r="J10" s="1408" t="s">
        <v>114</v>
      </c>
      <c r="K10" s="1409" t="s">
        <v>115</v>
      </c>
      <c r="L10" s="1413" t="s">
        <v>931</v>
      </c>
      <c r="M10" s="1414" t="s">
        <v>114</v>
      </c>
      <c r="N10" s="1409" t="s">
        <v>115</v>
      </c>
      <c r="O10" s="1412" t="s">
        <v>931</v>
      </c>
      <c r="P10" s="1408" t="s">
        <v>114</v>
      </c>
      <c r="Q10" s="1409" t="s">
        <v>115</v>
      </c>
      <c r="R10" s="1415" t="s">
        <v>931</v>
      </c>
    </row>
    <row r="11" spans="3:20" ht="12.75" customHeight="1" thickBot="1">
      <c r="C11" s="1416"/>
      <c r="D11" s="1417">
        <v>1</v>
      </c>
      <c r="E11" s="1418">
        <v>2</v>
      </c>
      <c r="F11" s="1419">
        <v>3</v>
      </c>
      <c r="G11" s="1417">
        <v>4</v>
      </c>
      <c r="H11" s="1418">
        <v>5</v>
      </c>
      <c r="I11" s="1420">
        <v>6</v>
      </c>
      <c r="J11" s="1417">
        <v>7</v>
      </c>
      <c r="K11" s="1418">
        <v>8</v>
      </c>
      <c r="L11" s="1419">
        <v>9</v>
      </c>
      <c r="M11" s="1421">
        <v>10</v>
      </c>
      <c r="N11" s="1419">
        <v>11</v>
      </c>
      <c r="O11" s="1420">
        <v>12</v>
      </c>
      <c r="P11" s="1422" t="s">
        <v>116</v>
      </c>
      <c r="Q11" s="1419" t="s">
        <v>117</v>
      </c>
      <c r="R11" s="1420" t="s">
        <v>118</v>
      </c>
      <c r="S11" s="1423"/>
      <c r="T11" s="1423"/>
    </row>
    <row r="12" spans="3:18" s="1427" customFormat="1" ht="19.5" customHeight="1" thickBot="1">
      <c r="C12" s="1424" t="s">
        <v>119</v>
      </c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6"/>
    </row>
    <row r="13" spans="3:18" ht="19.5" customHeight="1">
      <c r="C13" s="1428"/>
      <c r="D13" s="1429"/>
      <c r="E13" s="1430"/>
      <c r="F13" s="1430"/>
      <c r="G13" s="1430"/>
      <c r="H13" s="1430"/>
      <c r="I13" s="1431"/>
      <c r="J13" s="1429"/>
      <c r="K13" s="1430"/>
      <c r="L13" s="1431"/>
      <c r="M13" s="1432"/>
      <c r="N13" s="1430"/>
      <c r="O13" s="1433"/>
      <c r="P13" s="1434"/>
      <c r="Q13" s="1435"/>
      <c r="R13" s="1436"/>
    </row>
    <row r="14" spans="3:18" ht="19.5" customHeight="1">
      <c r="C14" s="1437"/>
      <c r="D14" s="1438"/>
      <c r="E14" s="1439"/>
      <c r="F14" s="1439"/>
      <c r="G14" s="1439"/>
      <c r="H14" s="1439"/>
      <c r="I14" s="1440"/>
      <c r="J14" s="1438"/>
      <c r="K14" s="1439"/>
      <c r="L14" s="1440"/>
      <c r="M14" s="1441"/>
      <c r="N14" s="1439"/>
      <c r="O14" s="1442"/>
      <c r="P14" s="1443"/>
      <c r="Q14" s="1444"/>
      <c r="R14" s="1445"/>
    </row>
    <row r="15" spans="3:18" ht="19.5" customHeight="1">
      <c r="C15" s="1446"/>
      <c r="D15" s="1447"/>
      <c r="E15" s="1448"/>
      <c r="F15" s="1448"/>
      <c r="G15" s="1448"/>
      <c r="H15" s="1448"/>
      <c r="I15" s="1449"/>
      <c r="J15" s="1447"/>
      <c r="K15" s="1448"/>
      <c r="L15" s="1449"/>
      <c r="M15" s="1450"/>
      <c r="N15" s="1448"/>
      <c r="O15" s="1451"/>
      <c r="P15" s="1452"/>
      <c r="Q15" s="1453"/>
      <c r="R15" s="1454"/>
    </row>
    <row r="16" spans="3:18" ht="19.5" customHeight="1" thickBot="1">
      <c r="C16" s="1455"/>
      <c r="D16" s="1456"/>
      <c r="E16" s="1457"/>
      <c r="F16" s="1457"/>
      <c r="G16" s="1457"/>
      <c r="H16" s="1457"/>
      <c r="I16" s="1458"/>
      <c r="J16" s="1456"/>
      <c r="K16" s="1457"/>
      <c r="L16" s="1458"/>
      <c r="M16" s="1459"/>
      <c r="N16" s="1457"/>
      <c r="O16" s="1460"/>
      <c r="P16" s="1461"/>
      <c r="Q16" s="1462"/>
      <c r="R16" s="1463"/>
    </row>
    <row r="17" spans="3:18" s="1464" customFormat="1" ht="19.5" customHeight="1" thickBot="1">
      <c r="C17" s="1424" t="s">
        <v>120</v>
      </c>
      <c r="D17" s="1425"/>
      <c r="E17" s="1425"/>
      <c r="F17" s="1425"/>
      <c r="G17" s="1425"/>
      <c r="H17" s="1425"/>
      <c r="I17" s="1425"/>
      <c r="J17" s="1425"/>
      <c r="K17" s="1425"/>
      <c r="L17" s="1425"/>
      <c r="M17" s="1425"/>
      <c r="N17" s="1425"/>
      <c r="O17" s="1425"/>
      <c r="P17" s="1425"/>
      <c r="Q17" s="1425"/>
      <c r="R17" s="1426"/>
    </row>
    <row r="18" spans="3:18" ht="19.5" customHeight="1">
      <c r="C18" s="1465" t="s">
        <v>121</v>
      </c>
      <c r="D18" s="1466">
        <v>3000</v>
      </c>
      <c r="E18" s="1467">
        <v>17000</v>
      </c>
      <c r="F18" s="1467">
        <v>20000</v>
      </c>
      <c r="G18" s="1467">
        <v>3530</v>
      </c>
      <c r="H18" s="1467">
        <v>20000</v>
      </c>
      <c r="I18" s="1468">
        <v>23530</v>
      </c>
      <c r="J18" s="1469">
        <v>1776.31</v>
      </c>
      <c r="K18" s="1470">
        <v>10061.8</v>
      </c>
      <c r="L18" s="1471">
        <f>J18+K18</f>
        <v>11838.109999999999</v>
      </c>
      <c r="M18" s="1472">
        <v>1133.93</v>
      </c>
      <c r="N18" s="1470">
        <v>6402.35</v>
      </c>
      <c r="O18" s="1473">
        <f>M18+N18</f>
        <v>7536.280000000001</v>
      </c>
      <c r="P18" s="1474">
        <v>50</v>
      </c>
      <c r="Q18" s="1467">
        <v>50</v>
      </c>
      <c r="R18" s="1468">
        <v>50</v>
      </c>
    </row>
    <row r="19" spans="3:18" ht="19.5" customHeight="1">
      <c r="C19" s="1475" t="s">
        <v>122</v>
      </c>
      <c r="D19" s="1476">
        <v>75530</v>
      </c>
      <c r="E19" s="1477">
        <v>503000</v>
      </c>
      <c r="F19" s="1477">
        <v>578530</v>
      </c>
      <c r="G19" s="1477">
        <v>13000</v>
      </c>
      <c r="H19" s="1477">
        <v>500000</v>
      </c>
      <c r="I19" s="1478">
        <v>513000</v>
      </c>
      <c r="J19" s="1479">
        <v>2147.37</v>
      </c>
      <c r="K19" s="1480">
        <v>12166.1</v>
      </c>
      <c r="L19" s="1481">
        <v>14313.47</v>
      </c>
      <c r="M19" s="1482">
        <v>0</v>
      </c>
      <c r="N19" s="1480">
        <v>1026</v>
      </c>
      <c r="O19" s="1483">
        <v>1026</v>
      </c>
      <c r="P19" s="1484">
        <v>16</v>
      </c>
      <c r="Q19" s="1477">
        <v>2</v>
      </c>
      <c r="R19" s="1478">
        <v>2</v>
      </c>
    </row>
    <row r="20" spans="3:18" ht="19.5" customHeight="1">
      <c r="C20" s="1475" t="s">
        <v>123</v>
      </c>
      <c r="D20" s="1476">
        <v>0</v>
      </c>
      <c r="E20" s="1477">
        <v>0</v>
      </c>
      <c r="F20" s="1477">
        <v>0</v>
      </c>
      <c r="G20" s="1477">
        <v>0</v>
      </c>
      <c r="H20" s="1477">
        <v>2657</v>
      </c>
      <c r="I20" s="1478">
        <v>2657</v>
      </c>
      <c r="J20" s="1479">
        <v>1631.09</v>
      </c>
      <c r="K20" s="1480">
        <v>9242.87</v>
      </c>
      <c r="L20" s="1481">
        <v>10874</v>
      </c>
      <c r="M20" s="1482">
        <v>0</v>
      </c>
      <c r="N20" s="1480">
        <v>0</v>
      </c>
      <c r="O20" s="1483">
        <v>0</v>
      </c>
      <c r="P20" s="1484">
        <v>0</v>
      </c>
      <c r="Q20" s="1477">
        <v>310</v>
      </c>
      <c r="R20" s="1478">
        <v>409</v>
      </c>
    </row>
    <row r="21" spans="3:18" ht="19.5" customHeight="1" thickBot="1">
      <c r="C21" s="1485" t="s">
        <v>124</v>
      </c>
      <c r="D21" s="1486">
        <v>4160</v>
      </c>
      <c r="E21" s="1487">
        <v>0</v>
      </c>
      <c r="F21" s="1487">
        <v>4160</v>
      </c>
      <c r="G21" s="1487">
        <v>4160</v>
      </c>
      <c r="H21" s="1487">
        <v>0</v>
      </c>
      <c r="I21" s="1488">
        <v>4160</v>
      </c>
      <c r="J21" s="1486">
        <v>3750</v>
      </c>
      <c r="K21" s="1487">
        <v>0</v>
      </c>
      <c r="L21" s="1489">
        <v>3750</v>
      </c>
      <c r="M21" s="2230">
        <v>0</v>
      </c>
      <c r="N21" s="2231">
        <v>0</v>
      </c>
      <c r="O21" s="2232">
        <v>0</v>
      </c>
      <c r="P21" s="1490">
        <v>90</v>
      </c>
      <c r="Q21" s="1487">
        <v>0</v>
      </c>
      <c r="R21" s="1488">
        <v>90</v>
      </c>
    </row>
    <row r="22" spans="3:18" s="1464" customFormat="1" ht="19.5" customHeight="1" thickBot="1">
      <c r="C22" s="1424" t="s">
        <v>125</v>
      </c>
      <c r="D22" s="1425"/>
      <c r="E22" s="1425"/>
      <c r="F22" s="1425"/>
      <c r="G22" s="1425"/>
      <c r="H22" s="1425"/>
      <c r="I22" s="1425"/>
      <c r="J22" s="1425"/>
      <c r="K22" s="1425"/>
      <c r="L22" s="1425"/>
      <c r="M22" s="1425"/>
      <c r="N22" s="1425"/>
      <c r="O22" s="1425"/>
      <c r="P22" s="1425"/>
      <c r="Q22" s="1425"/>
      <c r="R22" s="1426"/>
    </row>
    <row r="23" spans="3:18" ht="19.5" customHeight="1">
      <c r="C23" s="1428"/>
      <c r="D23" s="1429"/>
      <c r="E23" s="1430"/>
      <c r="F23" s="1430"/>
      <c r="G23" s="1430"/>
      <c r="H23" s="1430"/>
      <c r="I23" s="1433"/>
      <c r="J23" s="1429"/>
      <c r="K23" s="1430"/>
      <c r="L23" s="1431"/>
      <c r="M23" s="1432"/>
      <c r="N23" s="1430"/>
      <c r="O23" s="1433"/>
      <c r="P23" s="1434"/>
      <c r="Q23" s="1435"/>
      <c r="R23" s="1436"/>
    </row>
    <row r="24" spans="3:18" ht="19.5" customHeight="1">
      <c r="C24" s="1446"/>
      <c r="D24" s="1447"/>
      <c r="E24" s="1448"/>
      <c r="F24" s="1448"/>
      <c r="G24" s="1448"/>
      <c r="H24" s="1448"/>
      <c r="I24" s="1451"/>
      <c r="J24" s="1447"/>
      <c r="K24" s="1448"/>
      <c r="L24" s="1449"/>
      <c r="M24" s="1450"/>
      <c r="N24" s="1448"/>
      <c r="O24" s="1451"/>
      <c r="P24" s="1452"/>
      <c r="Q24" s="1453"/>
      <c r="R24" s="1454"/>
    </row>
    <row r="25" spans="3:18" ht="19.5" customHeight="1">
      <c r="C25" s="1446"/>
      <c r="D25" s="1447"/>
      <c r="E25" s="1448"/>
      <c r="F25" s="1448"/>
      <c r="G25" s="1448"/>
      <c r="H25" s="1448"/>
      <c r="I25" s="1451"/>
      <c r="J25" s="1447"/>
      <c r="K25" s="1448"/>
      <c r="L25" s="1449"/>
      <c r="M25" s="1450"/>
      <c r="N25" s="1448"/>
      <c r="O25" s="1451"/>
      <c r="P25" s="1452"/>
      <c r="Q25" s="1453"/>
      <c r="R25" s="1454"/>
    </row>
    <row r="26" spans="3:18" ht="19.5" customHeight="1" thickBot="1">
      <c r="C26" s="1491"/>
      <c r="D26" s="1492"/>
      <c r="E26" s="1493"/>
      <c r="F26" s="1493"/>
      <c r="G26" s="1493"/>
      <c r="H26" s="1493"/>
      <c r="I26" s="1494"/>
      <c r="J26" s="1492"/>
      <c r="K26" s="1493"/>
      <c r="L26" s="1495"/>
      <c r="M26" s="1496"/>
      <c r="N26" s="1493"/>
      <c r="O26" s="1494"/>
      <c r="P26" s="1497"/>
      <c r="Q26" s="1498"/>
      <c r="R26" s="1499"/>
    </row>
    <row r="27" ht="8.25" customHeight="1" thickBot="1"/>
    <row r="28" spans="3:18" ht="19.5" customHeight="1">
      <c r="C28" s="1500" t="s">
        <v>126</v>
      </c>
      <c r="D28" s="1501">
        <f aca="true" t="shared" si="0" ref="D28:O28">D32+D35</f>
        <v>82690</v>
      </c>
      <c r="E28" s="1502">
        <f t="shared" si="0"/>
        <v>520000</v>
      </c>
      <c r="F28" s="1502">
        <f t="shared" si="0"/>
        <v>602690</v>
      </c>
      <c r="G28" s="1502">
        <f t="shared" si="0"/>
        <v>20690</v>
      </c>
      <c r="H28" s="1502">
        <f t="shared" si="0"/>
        <v>522657</v>
      </c>
      <c r="I28" s="1503">
        <f t="shared" si="0"/>
        <v>543347</v>
      </c>
      <c r="J28" s="1501">
        <f t="shared" si="0"/>
        <v>9304.77</v>
      </c>
      <c r="K28" s="1502">
        <f t="shared" si="0"/>
        <v>31470.770000000004</v>
      </c>
      <c r="L28" s="1504">
        <f t="shared" si="0"/>
        <v>40775.58</v>
      </c>
      <c r="M28" s="1505">
        <f t="shared" si="0"/>
        <v>1133.93</v>
      </c>
      <c r="N28" s="1502">
        <f t="shared" si="0"/>
        <v>7428.35</v>
      </c>
      <c r="O28" s="1504">
        <f t="shared" si="0"/>
        <v>8562.28</v>
      </c>
      <c r="P28" s="1506">
        <f>SUM(J28/G28)*100</f>
        <v>44.97230546157564</v>
      </c>
      <c r="Q28" s="1507">
        <f>SUM(K28/H28)*100</f>
        <v>6.021304603210137</v>
      </c>
      <c r="R28" s="1508">
        <f>SUM(L28/I28)*100</f>
        <v>7.504519211479957</v>
      </c>
    </row>
    <row r="29" spans="3:18" ht="17.25" customHeight="1" hidden="1">
      <c r="C29" s="1509"/>
      <c r="D29" s="1510"/>
      <c r="E29" s="1510"/>
      <c r="F29" s="1510"/>
      <c r="G29" s="1510"/>
      <c r="H29" s="1510"/>
      <c r="I29" s="1510"/>
      <c r="J29" s="1511"/>
      <c r="K29" s="1511"/>
      <c r="L29" s="1511"/>
      <c r="M29" s="1512"/>
      <c r="N29" s="1512"/>
      <c r="O29" s="1512"/>
      <c r="P29" s="1513"/>
      <c r="Q29" s="1513"/>
      <c r="R29" s="1514"/>
    </row>
    <row r="30" spans="3:18" ht="19.5" customHeight="1">
      <c r="C30" s="1515" t="s">
        <v>127</v>
      </c>
      <c r="D30" s="1516"/>
      <c r="E30" s="1517"/>
      <c r="F30" s="1517"/>
      <c r="G30" s="1517"/>
      <c r="H30" s="1517"/>
      <c r="I30" s="1518"/>
      <c r="J30" s="1519"/>
      <c r="K30" s="1520"/>
      <c r="L30" s="1521"/>
      <c r="M30" s="1482"/>
      <c r="N30" s="1480"/>
      <c r="O30" s="1481"/>
      <c r="P30" s="1522"/>
      <c r="Q30" s="1523"/>
      <c r="R30" s="1524"/>
    </row>
    <row r="31" spans="3:18" ht="19.5" customHeight="1">
      <c r="C31" s="1525" t="s">
        <v>128</v>
      </c>
      <c r="D31" s="1526"/>
      <c r="E31" s="1527"/>
      <c r="F31" s="1527"/>
      <c r="G31" s="1527"/>
      <c r="H31" s="1527"/>
      <c r="I31" s="1528"/>
      <c r="J31" s="1519"/>
      <c r="K31" s="1520"/>
      <c r="L31" s="1521"/>
      <c r="M31" s="1482"/>
      <c r="N31" s="1480"/>
      <c r="O31" s="1481"/>
      <c r="P31" s="1529"/>
      <c r="Q31" s="1530"/>
      <c r="R31" s="1531"/>
    </row>
    <row r="32" spans="3:18" ht="19.5" customHeight="1">
      <c r="C32" s="1525" t="s">
        <v>129</v>
      </c>
      <c r="D32" s="1532">
        <f aca="true" t="shared" si="1" ref="D32:O32">D18+D19+D20</f>
        <v>78530</v>
      </c>
      <c r="E32" s="1533">
        <f t="shared" si="1"/>
        <v>520000</v>
      </c>
      <c r="F32" s="1534">
        <f t="shared" si="1"/>
        <v>598530</v>
      </c>
      <c r="G32" s="1533">
        <f t="shared" si="1"/>
        <v>16530</v>
      </c>
      <c r="H32" s="1534">
        <f t="shared" si="1"/>
        <v>522657</v>
      </c>
      <c r="I32" s="1535">
        <f t="shared" si="1"/>
        <v>539187</v>
      </c>
      <c r="J32" s="1536">
        <f t="shared" si="1"/>
        <v>5554.7699999999995</v>
      </c>
      <c r="K32" s="1534">
        <f t="shared" si="1"/>
        <v>31470.770000000004</v>
      </c>
      <c r="L32" s="2233">
        <f t="shared" si="1"/>
        <v>37025.58</v>
      </c>
      <c r="M32" s="1534">
        <f t="shared" si="1"/>
        <v>1133.93</v>
      </c>
      <c r="N32" s="1533">
        <f t="shared" si="1"/>
        <v>7428.35</v>
      </c>
      <c r="O32" s="1537">
        <f t="shared" si="1"/>
        <v>8562.28</v>
      </c>
      <c r="P32" s="1479">
        <v>33</v>
      </c>
      <c r="Q32" s="1480">
        <v>6</v>
      </c>
      <c r="R32" s="1483">
        <v>6</v>
      </c>
    </row>
    <row r="33" spans="3:18" ht="19.5" customHeight="1">
      <c r="C33" s="1525" t="s">
        <v>130</v>
      </c>
      <c r="D33" s="1538"/>
      <c r="E33" s="1539"/>
      <c r="F33" s="1539"/>
      <c r="G33" s="1539"/>
      <c r="H33" s="1539"/>
      <c r="I33" s="1540"/>
      <c r="J33" s="1541"/>
      <c r="K33" s="1520"/>
      <c r="L33" s="1481"/>
      <c r="M33" s="1482"/>
      <c r="N33" s="1480"/>
      <c r="O33" s="1481"/>
      <c r="P33" s="1479"/>
      <c r="Q33" s="1480"/>
      <c r="R33" s="1483"/>
    </row>
    <row r="34" spans="3:18" ht="19.5" customHeight="1">
      <c r="C34" s="1542" t="s">
        <v>131</v>
      </c>
      <c r="D34" s="1479"/>
      <c r="E34" s="1480"/>
      <c r="F34" s="1480"/>
      <c r="G34" s="1480"/>
      <c r="H34" s="1480"/>
      <c r="I34" s="1483"/>
      <c r="J34" s="1543"/>
      <c r="K34" s="1544"/>
      <c r="L34" s="1481"/>
      <c r="M34" s="1482"/>
      <c r="N34" s="1480"/>
      <c r="O34" s="1481"/>
      <c r="P34" s="1479"/>
      <c r="Q34" s="1480"/>
      <c r="R34" s="1483"/>
    </row>
    <row r="35" spans="3:18" ht="19.5" customHeight="1">
      <c r="C35" s="1525" t="s">
        <v>132</v>
      </c>
      <c r="D35" s="1479">
        <v>4160</v>
      </c>
      <c r="E35" s="1480">
        <v>0</v>
      </c>
      <c r="F35" s="1480">
        <v>4160</v>
      </c>
      <c r="G35" s="1480">
        <v>4160</v>
      </c>
      <c r="H35" s="1480">
        <v>0</v>
      </c>
      <c r="I35" s="1483">
        <v>4160</v>
      </c>
      <c r="J35" s="1543">
        <v>3750</v>
      </c>
      <c r="K35" s="1480">
        <v>0</v>
      </c>
      <c r="L35" s="1481">
        <v>3750</v>
      </c>
      <c r="M35" s="1482">
        <v>0</v>
      </c>
      <c r="N35" s="1480">
        <v>0</v>
      </c>
      <c r="O35" s="1481">
        <v>0</v>
      </c>
      <c r="P35" s="1479">
        <v>90</v>
      </c>
      <c r="Q35" s="1480">
        <v>0</v>
      </c>
      <c r="R35" s="1483">
        <v>90</v>
      </c>
    </row>
    <row r="36" spans="3:18" ht="19.5" customHeight="1">
      <c r="C36" s="1542"/>
      <c r="D36" s="1479"/>
      <c r="E36" s="1480"/>
      <c r="F36" s="1480"/>
      <c r="G36" s="1480"/>
      <c r="H36" s="1480"/>
      <c r="I36" s="1483"/>
      <c r="J36" s="1543"/>
      <c r="K36" s="1544"/>
      <c r="L36" s="1481"/>
      <c r="M36" s="1482"/>
      <c r="N36" s="1480"/>
      <c r="O36" s="1481"/>
      <c r="P36" s="1479"/>
      <c r="Q36" s="1480"/>
      <c r="R36" s="1483"/>
    </row>
    <row r="37" spans="3:18" ht="19.5" customHeight="1">
      <c r="C37" s="1542"/>
      <c r="D37" s="1479"/>
      <c r="E37" s="1480"/>
      <c r="F37" s="1480"/>
      <c r="G37" s="1480"/>
      <c r="H37" s="1480"/>
      <c r="I37" s="1483"/>
      <c r="J37" s="1543"/>
      <c r="K37" s="1544"/>
      <c r="L37" s="1481"/>
      <c r="M37" s="1482"/>
      <c r="N37" s="1480"/>
      <c r="O37" s="1481"/>
      <c r="P37" s="1479"/>
      <c r="Q37" s="1480"/>
      <c r="R37" s="1483"/>
    </row>
    <row r="38" spans="3:18" ht="19.5" customHeight="1" thickBot="1">
      <c r="C38" s="1545" t="s">
        <v>133</v>
      </c>
      <c r="D38" s="1546"/>
      <c r="E38" s="1547"/>
      <c r="F38" s="1547"/>
      <c r="G38" s="1547"/>
      <c r="H38" s="1547"/>
      <c r="I38" s="1548"/>
      <c r="J38" s="1546"/>
      <c r="K38" s="1547"/>
      <c r="L38" s="2234"/>
      <c r="M38" s="1548"/>
      <c r="N38" s="1547"/>
      <c r="O38" s="1548"/>
      <c r="P38" s="1549"/>
      <c r="Q38" s="1550"/>
      <c r="R38" s="1551"/>
    </row>
    <row r="39" spans="3:17" ht="15.75">
      <c r="C39" s="1552"/>
      <c r="D39" s="1553"/>
      <c r="E39" s="1553"/>
      <c r="F39" s="1553"/>
      <c r="G39" s="1553"/>
      <c r="H39" s="1553"/>
      <c r="I39" s="1553"/>
      <c r="J39" s="1554"/>
      <c r="K39" s="1553"/>
      <c r="L39" s="1555"/>
      <c r="M39" s="1556"/>
      <c r="N39" s="1556"/>
      <c r="O39" s="1556"/>
      <c r="P39" s="1556"/>
      <c r="Q39" s="1556"/>
    </row>
    <row r="40" spans="3:17" ht="19.5" customHeight="1">
      <c r="C40" s="1552"/>
      <c r="D40" s="1553"/>
      <c r="E40" s="1553"/>
      <c r="F40" s="1553"/>
      <c r="G40" s="1553"/>
      <c r="H40" s="1553"/>
      <c r="I40" s="1553"/>
      <c r="J40" s="1553"/>
      <c r="K40" s="1553"/>
      <c r="L40" s="1556"/>
      <c r="M40" s="1556"/>
      <c r="N40" s="1556"/>
      <c r="O40" s="1556"/>
      <c r="P40" s="1556"/>
      <c r="Q40" s="1556"/>
    </row>
    <row r="41" spans="3:18" ht="63" customHeight="1">
      <c r="C41" s="1389"/>
      <c r="D41" s="1389"/>
      <c r="E41" s="1389"/>
      <c r="F41" s="1389"/>
      <c r="G41" s="1389"/>
      <c r="H41" s="1389"/>
      <c r="I41" s="1389"/>
      <c r="J41" s="1389"/>
      <c r="K41" s="1389"/>
      <c r="L41" s="1389"/>
      <c r="M41" s="1389"/>
      <c r="N41" s="1389"/>
      <c r="O41" s="1389"/>
      <c r="P41" s="1390"/>
      <c r="Q41" s="1389"/>
      <c r="R41" s="1383"/>
    </row>
    <row r="42" spans="3:17" ht="19.5" customHeight="1" thickBot="1">
      <c r="C42" s="1389" t="s">
        <v>134</v>
      </c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557" t="s">
        <v>108</v>
      </c>
      <c r="P42" s="1389"/>
      <c r="Q42" s="1389"/>
    </row>
    <row r="43" spans="3:18" ht="19.5" customHeight="1">
      <c r="C43" s="1391" t="s">
        <v>109</v>
      </c>
      <c r="D43" s="1558" t="s">
        <v>135</v>
      </c>
      <c r="E43" s="1559"/>
      <c r="F43" s="1559"/>
      <c r="G43" s="1559"/>
      <c r="H43" s="1559"/>
      <c r="I43" s="1559"/>
      <c r="J43" s="1559"/>
      <c r="K43" s="1559"/>
      <c r="L43" s="1559"/>
      <c r="M43" s="1559"/>
      <c r="N43" s="1559"/>
      <c r="O43" s="1560"/>
      <c r="P43" s="1561"/>
      <c r="Q43" s="1562"/>
      <c r="R43" s="1562"/>
    </row>
    <row r="44" spans="3:18" ht="19.5" customHeight="1">
      <c r="C44" s="1397"/>
      <c r="D44" s="1563" t="s">
        <v>136</v>
      </c>
      <c r="E44" s="1564"/>
      <c r="F44" s="1565"/>
      <c r="G44" s="1566" t="s">
        <v>137</v>
      </c>
      <c r="H44" s="1564"/>
      <c r="I44" s="1564"/>
      <c r="J44" s="1567" t="s">
        <v>138</v>
      </c>
      <c r="K44" s="1568"/>
      <c r="L44" s="1569"/>
      <c r="M44" s="1570" t="s">
        <v>139</v>
      </c>
      <c r="N44" s="1571"/>
      <c r="O44" s="1572"/>
      <c r="P44" s="1562"/>
      <c r="Q44" s="1562"/>
      <c r="R44" s="1562"/>
    </row>
    <row r="45" spans="3:18" ht="48.75" customHeight="1">
      <c r="C45" s="1397"/>
      <c r="D45" s="1408" t="s">
        <v>114</v>
      </c>
      <c r="E45" s="1409" t="s">
        <v>115</v>
      </c>
      <c r="F45" s="1410" t="s">
        <v>931</v>
      </c>
      <c r="G45" s="1411" t="s">
        <v>114</v>
      </c>
      <c r="H45" s="1409" t="s">
        <v>115</v>
      </c>
      <c r="I45" s="1410" t="s">
        <v>931</v>
      </c>
      <c r="J45" s="1573" t="s">
        <v>114</v>
      </c>
      <c r="K45" s="1409" t="s">
        <v>115</v>
      </c>
      <c r="L45" s="1413" t="s">
        <v>931</v>
      </c>
      <c r="M45" s="1411" t="s">
        <v>114</v>
      </c>
      <c r="N45" s="1409" t="s">
        <v>115</v>
      </c>
      <c r="O45" s="1412" t="s">
        <v>931</v>
      </c>
      <c r="P45" s="1574"/>
      <c r="Q45" s="1574"/>
      <c r="R45" s="1574"/>
    </row>
    <row r="46" spans="3:18" ht="19.5" customHeight="1" thickBot="1">
      <c r="C46" s="1416"/>
      <c r="D46" s="1417">
        <v>1</v>
      </c>
      <c r="E46" s="1418">
        <v>2</v>
      </c>
      <c r="F46" s="1419">
        <v>3</v>
      </c>
      <c r="G46" s="1418">
        <v>4</v>
      </c>
      <c r="H46" s="1418">
        <v>5</v>
      </c>
      <c r="I46" s="1419">
        <v>6</v>
      </c>
      <c r="J46" s="1418">
        <v>7</v>
      </c>
      <c r="K46" s="1418">
        <v>8</v>
      </c>
      <c r="L46" s="1419">
        <v>9</v>
      </c>
      <c r="M46" s="1418" t="s">
        <v>140</v>
      </c>
      <c r="N46" s="1419" t="s">
        <v>141</v>
      </c>
      <c r="O46" s="1420" t="s">
        <v>142</v>
      </c>
      <c r="P46" s="1575"/>
      <c r="Q46" s="1575"/>
      <c r="R46" s="1575"/>
    </row>
    <row r="47" spans="3:18" ht="19.5" customHeight="1" thickBot="1">
      <c r="C47" s="1424" t="s">
        <v>119</v>
      </c>
      <c r="D47" s="1576"/>
      <c r="E47" s="1576"/>
      <c r="F47" s="1576"/>
      <c r="G47" s="1576"/>
      <c r="H47" s="1576"/>
      <c r="I47" s="1576"/>
      <c r="J47" s="1576"/>
      <c r="K47" s="1576"/>
      <c r="L47" s="1576"/>
      <c r="M47" s="1576"/>
      <c r="N47" s="1576"/>
      <c r="O47" s="1577"/>
      <c r="P47" s="1578"/>
      <c r="Q47" s="1578"/>
      <c r="R47" s="1578"/>
    </row>
    <row r="48" spans="3:18" ht="19.5" customHeight="1">
      <c r="C48" s="1428"/>
      <c r="D48" s="1429"/>
      <c r="E48" s="1430"/>
      <c r="F48" s="1430"/>
      <c r="G48" s="1430"/>
      <c r="H48" s="1430"/>
      <c r="I48" s="1431"/>
      <c r="J48" s="1430"/>
      <c r="K48" s="1430"/>
      <c r="L48" s="1431"/>
      <c r="M48" s="1430"/>
      <c r="N48" s="1430"/>
      <c r="O48" s="1433"/>
      <c r="P48" s="1579"/>
      <c r="Q48" s="1579"/>
      <c r="R48" s="1579"/>
    </row>
    <row r="49" spans="3:18" ht="19.5" customHeight="1">
      <c r="C49" s="1437"/>
      <c r="D49" s="1438"/>
      <c r="E49" s="1439"/>
      <c r="F49" s="1439"/>
      <c r="G49" s="1439"/>
      <c r="H49" s="1439"/>
      <c r="I49" s="1440"/>
      <c r="J49" s="1439"/>
      <c r="K49" s="1439"/>
      <c r="L49" s="1440"/>
      <c r="M49" s="1439"/>
      <c r="N49" s="1439"/>
      <c r="O49" s="1442"/>
      <c r="P49" s="1579"/>
      <c r="Q49" s="1579"/>
      <c r="R49" s="1579"/>
    </row>
    <row r="50" spans="3:18" ht="19.5" customHeight="1">
      <c r="C50" s="1446"/>
      <c r="D50" s="1447"/>
      <c r="E50" s="1448"/>
      <c r="F50" s="1448"/>
      <c r="G50" s="1448"/>
      <c r="H50" s="1448"/>
      <c r="I50" s="1449"/>
      <c r="J50" s="1448"/>
      <c r="K50" s="1448"/>
      <c r="L50" s="1449"/>
      <c r="M50" s="1448"/>
      <c r="N50" s="1448"/>
      <c r="O50" s="1451"/>
      <c r="P50" s="1579"/>
      <c r="Q50" s="1579"/>
      <c r="R50" s="1579"/>
    </row>
    <row r="51" spans="3:18" ht="19.5" customHeight="1" thickBot="1">
      <c r="C51" s="1455"/>
      <c r="D51" s="1456"/>
      <c r="E51" s="1457"/>
      <c r="F51" s="1457"/>
      <c r="G51" s="1457"/>
      <c r="H51" s="1457"/>
      <c r="I51" s="1458"/>
      <c r="J51" s="1493"/>
      <c r="K51" s="1457"/>
      <c r="L51" s="1458"/>
      <c r="M51" s="1493"/>
      <c r="N51" s="1457"/>
      <c r="O51" s="1460"/>
      <c r="P51" s="1579"/>
      <c r="Q51" s="1579"/>
      <c r="R51" s="1579"/>
    </row>
    <row r="52" spans="3:18" ht="16.5" thickBot="1">
      <c r="C52" s="1424" t="s">
        <v>120</v>
      </c>
      <c r="D52" s="1576"/>
      <c r="E52" s="1576"/>
      <c r="F52" s="1576"/>
      <c r="G52" s="1576"/>
      <c r="H52" s="1576"/>
      <c r="I52" s="1576"/>
      <c r="J52" s="1576"/>
      <c r="K52" s="1576"/>
      <c r="L52" s="1576"/>
      <c r="M52" s="1576"/>
      <c r="N52" s="1576"/>
      <c r="O52" s="1577"/>
      <c r="P52" s="1578"/>
      <c r="Q52" s="1578"/>
      <c r="R52" s="1578"/>
    </row>
    <row r="53" spans="3:18" ht="19.5" customHeight="1">
      <c r="C53" s="1465" t="s">
        <v>121</v>
      </c>
      <c r="D53" s="2235">
        <v>403</v>
      </c>
      <c r="E53" s="2236">
        <v>2291</v>
      </c>
      <c r="F53" s="2236">
        <f>D53+E53</f>
        <v>2694</v>
      </c>
      <c r="G53" s="1580"/>
      <c r="H53" s="1580"/>
      <c r="I53" s="1581"/>
      <c r="J53" s="2236">
        <v>-403</v>
      </c>
      <c r="K53" s="2236">
        <v>-2291</v>
      </c>
      <c r="L53" s="2240">
        <f>J53+K53</f>
        <v>-2694</v>
      </c>
      <c r="M53" s="2236">
        <v>0</v>
      </c>
      <c r="N53" s="2236">
        <v>0</v>
      </c>
      <c r="O53" s="2242">
        <v>0</v>
      </c>
      <c r="P53" s="1582"/>
      <c r="Q53" s="1582"/>
      <c r="R53" s="1582"/>
    </row>
    <row r="54" spans="3:18" ht="19.5" customHeight="1">
      <c r="C54" s="1475" t="s">
        <v>122</v>
      </c>
      <c r="D54" s="2237">
        <v>44423</v>
      </c>
      <c r="E54" s="2238">
        <v>296726</v>
      </c>
      <c r="F54" s="2239">
        <f>D54+E54</f>
        <v>341149</v>
      </c>
      <c r="G54" s="1584"/>
      <c r="H54" s="1584"/>
      <c r="I54" s="1585"/>
      <c r="J54" s="2238">
        <v>-44423</v>
      </c>
      <c r="K54" s="2238">
        <v>-296726</v>
      </c>
      <c r="L54" s="2241">
        <f>J54+K54</f>
        <v>-341149</v>
      </c>
      <c r="M54" s="2238">
        <v>0</v>
      </c>
      <c r="N54" s="2238">
        <v>0</v>
      </c>
      <c r="O54" s="2243">
        <v>0</v>
      </c>
      <c r="P54" s="1582"/>
      <c r="Q54" s="1582"/>
      <c r="R54" s="1582"/>
    </row>
    <row r="55" spans="3:23" ht="19.5" customHeight="1">
      <c r="C55" s="1475" t="s">
        <v>123</v>
      </c>
      <c r="D55" s="1583"/>
      <c r="E55" s="1584"/>
      <c r="F55" s="1584"/>
      <c r="G55" s="1584"/>
      <c r="H55" s="1584"/>
      <c r="I55" s="1585"/>
      <c r="J55" s="1584"/>
      <c r="K55" s="1584"/>
      <c r="L55" s="1585"/>
      <c r="M55" s="1584"/>
      <c r="N55" s="1584"/>
      <c r="O55" s="1586"/>
      <c r="P55" s="1582"/>
      <c r="Q55" s="1582"/>
      <c r="R55" s="1582"/>
      <c r="W55" s="1587"/>
    </row>
    <row r="56" spans="3:18" ht="19.5" customHeight="1" thickBot="1">
      <c r="C56" s="1485" t="s">
        <v>124</v>
      </c>
      <c r="D56" s="1588"/>
      <c r="E56" s="1589"/>
      <c r="F56" s="1589"/>
      <c r="G56" s="1589"/>
      <c r="H56" s="1589"/>
      <c r="I56" s="1590"/>
      <c r="J56" s="1591"/>
      <c r="K56" s="1589"/>
      <c r="L56" s="1590"/>
      <c r="M56" s="1591"/>
      <c r="N56" s="1589"/>
      <c r="O56" s="1592"/>
      <c r="P56" s="1582"/>
      <c r="Q56" s="1582"/>
      <c r="R56" s="1582"/>
    </row>
    <row r="57" spans="3:18" ht="19.5" customHeight="1" thickBot="1">
      <c r="C57" s="1424" t="s">
        <v>125</v>
      </c>
      <c r="D57" s="1576"/>
      <c r="E57" s="1576"/>
      <c r="F57" s="1576"/>
      <c r="G57" s="1576"/>
      <c r="H57" s="1576"/>
      <c r="I57" s="1576"/>
      <c r="J57" s="1576"/>
      <c r="K57" s="1576"/>
      <c r="L57" s="1576"/>
      <c r="M57" s="1576"/>
      <c r="N57" s="1576"/>
      <c r="O57" s="1577"/>
      <c r="P57" s="1578"/>
      <c r="Q57" s="1578"/>
      <c r="R57" s="1578"/>
    </row>
    <row r="58" spans="3:18" ht="19.5" customHeight="1">
      <c r="C58" s="1428"/>
      <c r="D58" s="1429"/>
      <c r="E58" s="1430"/>
      <c r="F58" s="1430"/>
      <c r="G58" s="1430"/>
      <c r="H58" s="1430"/>
      <c r="I58" s="1431"/>
      <c r="J58" s="1430"/>
      <c r="K58" s="1430"/>
      <c r="L58" s="1431"/>
      <c r="M58" s="1430"/>
      <c r="N58" s="1430"/>
      <c r="O58" s="1433"/>
      <c r="P58" s="1579"/>
      <c r="Q58" s="1579"/>
      <c r="R58" s="1579"/>
    </row>
    <row r="59" spans="3:18" ht="19.5" customHeight="1">
      <c r="C59" s="1446"/>
      <c r="D59" s="1447"/>
      <c r="E59" s="1448"/>
      <c r="F59" s="1448"/>
      <c r="G59" s="1448"/>
      <c r="H59" s="1448"/>
      <c r="I59" s="1449"/>
      <c r="J59" s="1448"/>
      <c r="K59" s="1448"/>
      <c r="L59" s="1449"/>
      <c r="M59" s="1448"/>
      <c r="N59" s="1448"/>
      <c r="O59" s="1451"/>
      <c r="P59" s="1579"/>
      <c r="Q59" s="1579"/>
      <c r="R59" s="1579"/>
    </row>
    <row r="60" spans="3:18" ht="19.5" customHeight="1">
      <c r="C60" s="1446"/>
      <c r="D60" s="1447"/>
      <c r="E60" s="1448"/>
      <c r="F60" s="1448"/>
      <c r="G60" s="1448"/>
      <c r="H60" s="1448"/>
      <c r="I60" s="1449"/>
      <c r="J60" s="1448"/>
      <c r="K60" s="1448"/>
      <c r="L60" s="1449"/>
      <c r="M60" s="1448"/>
      <c r="N60" s="1448"/>
      <c r="O60" s="1451"/>
      <c r="P60" s="1579"/>
      <c r="Q60" s="1579"/>
      <c r="R60" s="1579"/>
    </row>
    <row r="61" spans="3:18" ht="19.5" customHeight="1" thickBot="1">
      <c r="C61" s="1491"/>
      <c r="D61" s="1492"/>
      <c r="E61" s="1493"/>
      <c r="F61" s="1493"/>
      <c r="G61" s="1493"/>
      <c r="H61" s="1493"/>
      <c r="I61" s="1495"/>
      <c r="J61" s="1493"/>
      <c r="K61" s="1493"/>
      <c r="L61" s="1495"/>
      <c r="M61" s="1493"/>
      <c r="N61" s="1493"/>
      <c r="O61" s="1494"/>
      <c r="P61" s="1579"/>
      <c r="Q61" s="1579"/>
      <c r="R61" s="1579"/>
    </row>
    <row r="62" spans="3:18" ht="6.75" customHeight="1" thickBot="1">
      <c r="C62" s="1593"/>
      <c r="D62" s="1556"/>
      <c r="E62" s="1556"/>
      <c r="F62" s="1556"/>
      <c r="G62" s="1556"/>
      <c r="H62" s="1556"/>
      <c r="I62" s="1556"/>
      <c r="J62" s="1556"/>
      <c r="K62" s="1556"/>
      <c r="L62" s="1556"/>
      <c r="M62" s="1556"/>
      <c r="N62" s="1594"/>
      <c r="O62" s="1595"/>
      <c r="P62" s="1556"/>
      <c r="Q62" s="1556"/>
      <c r="R62" s="1556"/>
    </row>
    <row r="63" spans="3:18" ht="19.5" customHeight="1">
      <c r="C63" s="1500" t="s">
        <v>126</v>
      </c>
      <c r="D63" s="2247">
        <f>D66+D65</f>
        <v>44826</v>
      </c>
      <c r="E63" s="1599">
        <f>E65+E66</f>
        <v>299017</v>
      </c>
      <c r="F63" s="1599">
        <f>F65+F66</f>
        <v>343843</v>
      </c>
      <c r="G63" s="1596"/>
      <c r="H63" s="1596"/>
      <c r="I63" s="1597"/>
      <c r="J63" s="1599">
        <f>J65+J66</f>
        <v>-44826</v>
      </c>
      <c r="K63" s="1599">
        <f>K65+K66</f>
        <v>-299017</v>
      </c>
      <c r="L63" s="2244">
        <f>L65+L66</f>
        <v>-343843</v>
      </c>
      <c r="M63" s="1598">
        <f>M66</f>
        <v>0</v>
      </c>
      <c r="N63" s="1599">
        <v>0</v>
      </c>
      <c r="O63" s="1600">
        <v>0</v>
      </c>
      <c r="P63" s="1579"/>
      <c r="Q63" s="1579"/>
      <c r="R63" s="1579"/>
    </row>
    <row r="64" spans="3:18" ht="19.5" customHeight="1">
      <c r="C64" s="1601" t="s">
        <v>127</v>
      </c>
      <c r="D64" s="2248"/>
      <c r="E64" s="2249"/>
      <c r="F64" s="2249"/>
      <c r="G64" s="1602"/>
      <c r="H64" s="1602"/>
      <c r="I64" s="1602"/>
      <c r="J64" s="1603"/>
      <c r="K64" s="1603"/>
      <c r="L64" s="1604"/>
      <c r="M64" s="1604"/>
      <c r="N64" s="1604"/>
      <c r="O64" s="1605"/>
      <c r="P64" s="1556"/>
      <c r="Q64" s="1556"/>
      <c r="R64" s="1556"/>
    </row>
    <row r="65" spans="3:22" ht="19.5" customHeight="1">
      <c r="C65" s="1606" t="s">
        <v>128</v>
      </c>
      <c r="D65" s="2250"/>
      <c r="E65" s="2251"/>
      <c r="F65" s="2251"/>
      <c r="G65" s="1607"/>
      <c r="H65" s="1607"/>
      <c r="I65" s="1607"/>
      <c r="J65" s="1608"/>
      <c r="K65" s="1608"/>
      <c r="L65" s="1609"/>
      <c r="M65" s="1609">
        <v>0</v>
      </c>
      <c r="N65" s="1609">
        <v>0</v>
      </c>
      <c r="O65" s="1610">
        <v>0</v>
      </c>
      <c r="P65" s="1556"/>
      <c r="Q65" s="1556"/>
      <c r="R65" s="1556"/>
      <c r="V65" s="1587"/>
    </row>
    <row r="66" spans="3:18" ht="19.5" customHeight="1">
      <c r="C66" s="1606" t="s">
        <v>129</v>
      </c>
      <c r="D66" s="2252">
        <f>D53+D54</f>
        <v>44826</v>
      </c>
      <c r="E66" s="2253">
        <f>E53+E54</f>
        <v>299017</v>
      </c>
      <c r="F66" s="2253">
        <f>F53+F54</f>
        <v>343843</v>
      </c>
      <c r="G66" s="1608"/>
      <c r="H66" s="1608"/>
      <c r="I66" s="1608"/>
      <c r="J66" s="2245">
        <f>J53+J54</f>
        <v>-44826</v>
      </c>
      <c r="K66" s="2245">
        <f>K53+K54</f>
        <v>-299017</v>
      </c>
      <c r="L66" s="2246">
        <f>L53+L54</f>
        <v>-343843</v>
      </c>
      <c r="M66" s="1609">
        <v>0</v>
      </c>
      <c r="N66" s="1609">
        <v>0</v>
      </c>
      <c r="O66" s="1610">
        <v>0</v>
      </c>
      <c r="P66" s="1556"/>
      <c r="Q66" s="1556"/>
      <c r="R66" s="1556"/>
    </row>
    <row r="67" spans="3:18" ht="19.5" customHeight="1">
      <c r="C67" s="1606" t="s">
        <v>143</v>
      </c>
      <c r="D67" s="1611"/>
      <c r="E67" s="1603"/>
      <c r="F67" s="1603"/>
      <c r="G67" s="1603"/>
      <c r="H67" s="1603"/>
      <c r="I67" s="1603"/>
      <c r="J67" s="1603"/>
      <c r="K67" s="1603"/>
      <c r="L67" s="1604"/>
      <c r="M67" s="1604"/>
      <c r="N67" s="1604"/>
      <c r="O67" s="1605"/>
      <c r="P67" s="1556"/>
      <c r="Q67" s="1556"/>
      <c r="R67" s="1556"/>
    </row>
    <row r="68" spans="3:18" ht="19.5" customHeight="1">
      <c r="C68" s="1612" t="s">
        <v>131</v>
      </c>
      <c r="D68" s="1613"/>
      <c r="E68" s="1614"/>
      <c r="F68" s="1614"/>
      <c r="G68" s="1614"/>
      <c r="H68" s="1614"/>
      <c r="I68" s="1614"/>
      <c r="J68" s="1614"/>
      <c r="K68" s="1614"/>
      <c r="L68" s="1604"/>
      <c r="M68" s="1604"/>
      <c r="N68" s="1604"/>
      <c r="O68" s="1605"/>
      <c r="P68" s="1556"/>
      <c r="Q68" s="1556"/>
      <c r="R68" s="1556"/>
    </row>
    <row r="69" spans="3:18" ht="19.5" customHeight="1">
      <c r="C69" s="1606" t="s">
        <v>132</v>
      </c>
      <c r="D69" s="1613"/>
      <c r="E69" s="1614"/>
      <c r="F69" s="1614"/>
      <c r="G69" s="1614"/>
      <c r="H69" s="1614"/>
      <c r="I69" s="1614"/>
      <c r="J69" s="1614"/>
      <c r="K69" s="1614"/>
      <c r="L69" s="1604"/>
      <c r="M69" s="1604"/>
      <c r="N69" s="1604"/>
      <c r="O69" s="1605"/>
      <c r="P69" s="1556"/>
      <c r="Q69" s="1556"/>
      <c r="R69" s="1556"/>
    </row>
    <row r="70" spans="3:18" ht="19.5" customHeight="1">
      <c r="C70" s="1612"/>
      <c r="D70" s="1613"/>
      <c r="E70" s="1614"/>
      <c r="F70" s="1614"/>
      <c r="G70" s="1614"/>
      <c r="H70" s="1614"/>
      <c r="I70" s="1614"/>
      <c r="J70" s="1614"/>
      <c r="K70" s="1614"/>
      <c r="L70" s="1604"/>
      <c r="M70" s="1604"/>
      <c r="N70" s="1604"/>
      <c r="O70" s="1605"/>
      <c r="P70" s="1556"/>
      <c r="Q70" s="1556"/>
      <c r="R70" s="1556"/>
    </row>
    <row r="71" spans="3:18" ht="19.5" customHeight="1">
      <c r="C71" s="1612"/>
      <c r="D71" s="1615"/>
      <c r="E71" s="1616"/>
      <c r="F71" s="1616"/>
      <c r="G71" s="1616"/>
      <c r="H71" s="1616"/>
      <c r="I71" s="1616"/>
      <c r="J71" s="1616"/>
      <c r="K71" s="1616"/>
      <c r="L71" s="1604"/>
      <c r="M71" s="1604"/>
      <c r="N71" s="1604"/>
      <c r="O71" s="1605"/>
      <c r="P71" s="1556"/>
      <c r="Q71" s="1556"/>
      <c r="R71" s="1556"/>
    </row>
    <row r="72" spans="3:18" ht="19.5" customHeight="1" thickBot="1">
      <c r="C72" s="1617" t="s">
        <v>144</v>
      </c>
      <c r="D72" s="1618"/>
      <c r="E72" s="1619"/>
      <c r="F72" s="1619"/>
      <c r="G72" s="1619"/>
      <c r="H72" s="1619"/>
      <c r="I72" s="1619"/>
      <c r="J72" s="1619"/>
      <c r="K72" s="1619"/>
      <c r="L72" s="1620"/>
      <c r="M72" s="1620"/>
      <c r="N72" s="1620"/>
      <c r="O72" s="1621"/>
      <c r="P72" s="1556"/>
      <c r="Q72" s="1556"/>
      <c r="R72" s="1556"/>
    </row>
    <row r="73" spans="3:15" ht="19.5" customHeight="1">
      <c r="C73" s="1622" t="s">
        <v>145</v>
      </c>
      <c r="D73" s="1622"/>
      <c r="E73" s="1622"/>
      <c r="F73" s="1622"/>
      <c r="G73" s="1622"/>
      <c r="H73" s="1622"/>
      <c r="I73" s="1622"/>
      <c r="J73" s="1622"/>
      <c r="K73" s="1622"/>
      <c r="L73" s="1622"/>
      <c r="M73" s="1622"/>
      <c r="N73" s="1622"/>
      <c r="O73" s="1622"/>
    </row>
    <row r="74" spans="3:18" ht="52.5" customHeight="1">
      <c r="C74" s="1389"/>
      <c r="D74" s="1389"/>
      <c r="E74" s="1389"/>
      <c r="F74" s="1389"/>
      <c r="G74" s="1389"/>
      <c r="H74" s="1389"/>
      <c r="I74" s="1389"/>
      <c r="J74" s="1389"/>
      <c r="K74" s="1389"/>
      <c r="L74" s="1389"/>
      <c r="M74" s="1389"/>
      <c r="N74" s="1389"/>
      <c r="O74" s="1389"/>
      <c r="P74" s="1390"/>
      <c r="Q74" s="1389"/>
      <c r="R74" s="1383"/>
    </row>
    <row r="75" spans="3:17" ht="23.25" customHeight="1" thickBot="1">
      <c r="C75" s="1389" t="s">
        <v>134</v>
      </c>
      <c r="D75" s="1389"/>
      <c r="E75" s="1389"/>
      <c r="F75" s="1389"/>
      <c r="G75" s="1389"/>
      <c r="H75" s="1389"/>
      <c r="I75" s="1623" t="s">
        <v>108</v>
      </c>
      <c r="J75" s="1389"/>
      <c r="K75" s="1389"/>
      <c r="L75" s="1389"/>
      <c r="M75" s="1389"/>
      <c r="N75" s="1389"/>
      <c r="O75" s="1389"/>
      <c r="P75" s="1389"/>
      <c r="Q75" s="1389"/>
    </row>
    <row r="76" spans="3:18" ht="20.25" customHeight="1">
      <c r="C76" s="1391" t="s">
        <v>109</v>
      </c>
      <c r="D76" s="1392" t="s">
        <v>146</v>
      </c>
      <c r="E76" s="1393"/>
      <c r="F76" s="1393"/>
      <c r="G76" s="1393"/>
      <c r="H76" s="1393"/>
      <c r="I76" s="1394"/>
      <c r="J76" s="1561"/>
      <c r="K76" s="1562"/>
      <c r="L76" s="1562"/>
      <c r="M76" s="1561"/>
      <c r="N76" s="1562"/>
      <c r="O76" s="1562"/>
      <c r="P76" s="1561"/>
      <c r="Q76" s="1562"/>
      <c r="R76" s="1562"/>
    </row>
    <row r="77" spans="3:18" ht="19.5" customHeight="1">
      <c r="C77" s="1397"/>
      <c r="D77" s="1398" t="s">
        <v>1002</v>
      </c>
      <c r="E77" s="1399"/>
      <c r="F77" s="1400"/>
      <c r="G77" s="1401" t="s">
        <v>1003</v>
      </c>
      <c r="H77" s="1402"/>
      <c r="I77" s="1403"/>
      <c r="J77" s="1562"/>
      <c r="K77" s="1562"/>
      <c r="L77" s="1562"/>
      <c r="M77" s="1562"/>
      <c r="N77" s="1562"/>
      <c r="O77" s="1562"/>
      <c r="P77" s="1562"/>
      <c r="Q77" s="1562"/>
      <c r="R77" s="1562"/>
    </row>
    <row r="78" spans="3:18" ht="55.5" customHeight="1">
      <c r="C78" s="1397"/>
      <c r="D78" s="1408" t="s">
        <v>114</v>
      </c>
      <c r="E78" s="1409" t="s">
        <v>115</v>
      </c>
      <c r="F78" s="1410" t="s">
        <v>931</v>
      </c>
      <c r="G78" s="1411" t="s">
        <v>114</v>
      </c>
      <c r="H78" s="1409" t="s">
        <v>115</v>
      </c>
      <c r="I78" s="1412" t="s">
        <v>931</v>
      </c>
      <c r="J78" s="1574"/>
      <c r="K78" s="1574"/>
      <c r="L78" s="1574"/>
      <c r="M78" s="1574"/>
      <c r="N78" s="1574"/>
      <c r="O78" s="1574"/>
      <c r="P78" s="1574"/>
      <c r="Q78" s="1574"/>
      <c r="R78" s="1574"/>
    </row>
    <row r="79" spans="3:18" ht="13.5" thickBot="1">
      <c r="C79" s="1416"/>
      <c r="D79" s="1417">
        <v>1</v>
      </c>
      <c r="E79" s="1418">
        <v>2</v>
      </c>
      <c r="F79" s="1419">
        <v>3</v>
      </c>
      <c r="G79" s="1418">
        <v>4</v>
      </c>
      <c r="H79" s="1418">
        <v>5</v>
      </c>
      <c r="I79" s="1420">
        <v>6</v>
      </c>
      <c r="J79" s="1575"/>
      <c r="K79" s="1575"/>
      <c r="L79" s="1575"/>
      <c r="M79" s="1575"/>
      <c r="N79" s="1575"/>
      <c r="O79" s="1575"/>
      <c r="P79" s="1575"/>
      <c r="Q79" s="1575"/>
      <c r="R79" s="1575"/>
    </row>
    <row r="80" spans="3:18" ht="19.5" customHeight="1" thickBot="1">
      <c r="C80" s="1424" t="s">
        <v>119</v>
      </c>
      <c r="D80" s="1576"/>
      <c r="E80" s="1576"/>
      <c r="F80" s="1576"/>
      <c r="G80" s="1576"/>
      <c r="H80" s="1576"/>
      <c r="I80" s="1577"/>
      <c r="J80" s="1578"/>
      <c r="K80" s="1578"/>
      <c r="L80" s="1578"/>
      <c r="M80" s="1578"/>
      <c r="N80" s="1578"/>
      <c r="O80" s="1578"/>
      <c r="P80" s="1578"/>
      <c r="Q80" s="1578"/>
      <c r="R80" s="1578"/>
    </row>
    <row r="81" spans="3:18" ht="19.5" customHeight="1">
      <c r="C81" s="1428"/>
      <c r="D81" s="1429"/>
      <c r="E81" s="1430"/>
      <c r="F81" s="1430"/>
      <c r="G81" s="1430"/>
      <c r="H81" s="1430"/>
      <c r="I81" s="1433"/>
      <c r="J81" s="1624"/>
      <c r="K81" s="1624"/>
      <c r="L81" s="1624"/>
      <c r="M81" s="1624"/>
      <c r="N81" s="1624"/>
      <c r="O81" s="1624"/>
      <c r="P81" s="1579"/>
      <c r="Q81" s="1579"/>
      <c r="R81" s="1579"/>
    </row>
    <row r="82" spans="3:18" ht="19.5" customHeight="1">
      <c r="C82" s="1437"/>
      <c r="D82" s="1438"/>
      <c r="E82" s="1439"/>
      <c r="F82" s="1439"/>
      <c r="G82" s="1439"/>
      <c r="H82" s="1439"/>
      <c r="I82" s="1442"/>
      <c r="J82" s="1624"/>
      <c r="K82" s="1624"/>
      <c r="L82" s="1624"/>
      <c r="M82" s="1624"/>
      <c r="N82" s="1624"/>
      <c r="O82" s="1624"/>
      <c r="P82" s="1579"/>
      <c r="Q82" s="1579"/>
      <c r="R82" s="1579"/>
    </row>
    <row r="83" spans="3:18" ht="19.5" customHeight="1">
      <c r="C83" s="1446"/>
      <c r="D83" s="1447"/>
      <c r="E83" s="1448"/>
      <c r="F83" s="1448"/>
      <c r="G83" s="1448"/>
      <c r="H83" s="1448"/>
      <c r="I83" s="1451"/>
      <c r="J83" s="1624"/>
      <c r="K83" s="1624"/>
      <c r="L83" s="1624"/>
      <c r="M83" s="1624"/>
      <c r="N83" s="1624"/>
      <c r="O83" s="1624"/>
      <c r="P83" s="1579"/>
      <c r="Q83" s="1579"/>
      <c r="R83" s="1579"/>
    </row>
    <row r="84" spans="3:18" ht="19.5" customHeight="1" thickBot="1">
      <c r="C84" s="1455"/>
      <c r="D84" s="1456"/>
      <c r="E84" s="1457"/>
      <c r="F84" s="1457"/>
      <c r="G84" s="1457"/>
      <c r="H84" s="1457"/>
      <c r="I84" s="1460"/>
      <c r="J84" s="1624"/>
      <c r="K84" s="1624" t="s">
        <v>147</v>
      </c>
      <c r="L84" s="1624"/>
      <c r="M84" s="1624"/>
      <c r="N84" s="1624"/>
      <c r="O84" s="1624"/>
      <c r="P84" s="1579"/>
      <c r="Q84" s="1579"/>
      <c r="R84" s="1579"/>
    </row>
    <row r="85" spans="3:18" ht="19.5" customHeight="1" thickBot="1">
      <c r="C85" s="1424" t="s">
        <v>120</v>
      </c>
      <c r="D85" s="1576"/>
      <c r="E85" s="1576"/>
      <c r="F85" s="1576"/>
      <c r="G85" s="1576"/>
      <c r="H85" s="1576"/>
      <c r="I85" s="1577"/>
      <c r="J85" s="1578"/>
      <c r="K85" s="1578" t="s">
        <v>148</v>
      </c>
      <c r="L85" s="1578" t="s">
        <v>149</v>
      </c>
      <c r="M85" s="1578" t="s">
        <v>931</v>
      </c>
      <c r="N85" s="1578"/>
      <c r="O85" s="1578"/>
      <c r="P85" s="1578"/>
      <c r="Q85" s="1578"/>
      <c r="R85" s="1578"/>
    </row>
    <row r="86" spans="3:18" ht="19.5" customHeight="1">
      <c r="C86" s="1465" t="s">
        <v>121</v>
      </c>
      <c r="D86" s="2254">
        <v>756.386</v>
      </c>
      <c r="E86" s="2255">
        <v>4304.728</v>
      </c>
      <c r="F86" s="2255">
        <f>D86+E86</f>
        <v>5061.114</v>
      </c>
      <c r="G86" s="2255">
        <v>114.006</v>
      </c>
      <c r="H86" s="2255">
        <v>645.998</v>
      </c>
      <c r="I86" s="2256">
        <f>G86+H86</f>
        <v>760.004</v>
      </c>
      <c r="J86" s="1582"/>
      <c r="K86" s="1625">
        <v>2396.07</v>
      </c>
      <c r="L86" s="1625">
        <v>13597.65</v>
      </c>
      <c r="M86" s="1625">
        <f>K86+L86</f>
        <v>15993.72</v>
      </c>
      <c r="N86" s="1582"/>
      <c r="O86" s="1582"/>
      <c r="P86" s="1582"/>
      <c r="Q86" s="1582"/>
      <c r="R86" s="1582"/>
    </row>
    <row r="87" spans="3:18" ht="19.5" customHeight="1">
      <c r="C87" s="1475" t="s">
        <v>122</v>
      </c>
      <c r="D87" s="2257">
        <v>142463</v>
      </c>
      <c r="E87" s="1627">
        <v>361067</v>
      </c>
      <c r="F87" s="1627">
        <f>D87+E87</f>
        <v>503530</v>
      </c>
      <c r="G87" s="1627">
        <v>140315.63</v>
      </c>
      <c r="H87" s="1627">
        <v>349926.5</v>
      </c>
      <c r="I87" s="2258">
        <f>G87+H87</f>
        <v>490242.13</v>
      </c>
      <c r="J87" s="1626"/>
      <c r="K87" s="1625">
        <v>13000</v>
      </c>
      <c r="L87" s="1625">
        <v>498974.4</v>
      </c>
      <c r="M87" s="1625">
        <f>K87+L87</f>
        <v>511974.4</v>
      </c>
      <c r="N87" s="1582"/>
      <c r="O87" s="1582"/>
      <c r="P87" s="1582"/>
      <c r="Q87" s="1582"/>
      <c r="R87" s="1582"/>
    </row>
    <row r="88" spans="3:18" ht="19.5" customHeight="1">
      <c r="C88" s="1475" t="s">
        <v>123</v>
      </c>
      <c r="D88" s="2257">
        <v>7500</v>
      </c>
      <c r="E88" s="1627">
        <v>42500</v>
      </c>
      <c r="F88" s="1627">
        <f>D88+E88</f>
        <v>50000</v>
      </c>
      <c r="G88" s="1627">
        <v>5868.9</v>
      </c>
      <c r="H88" s="1627">
        <v>33257.14</v>
      </c>
      <c r="I88" s="2259">
        <f>G88+H88</f>
        <v>39126.04</v>
      </c>
      <c r="J88" s="1582"/>
      <c r="K88" s="1625">
        <v>0</v>
      </c>
      <c r="L88" s="1625">
        <v>2657</v>
      </c>
      <c r="M88" s="1625">
        <f>K88+L88</f>
        <v>2657</v>
      </c>
      <c r="N88" s="1582"/>
      <c r="O88" s="1582"/>
      <c r="P88" s="1582"/>
      <c r="Q88" s="1582"/>
      <c r="R88" s="1582"/>
    </row>
    <row r="89" spans="3:18" ht="19.5" customHeight="1" thickBot="1">
      <c r="C89" s="1485" t="s">
        <v>124</v>
      </c>
      <c r="D89" s="2260"/>
      <c r="E89" s="2261"/>
      <c r="F89" s="2262">
        <f>D89+E89</f>
        <v>0</v>
      </c>
      <c r="G89" s="2263">
        <v>0</v>
      </c>
      <c r="H89" s="2263">
        <v>0</v>
      </c>
      <c r="I89" s="2258">
        <f>G89+H89</f>
        <v>0</v>
      </c>
      <c r="J89" s="1582"/>
      <c r="K89" s="1625"/>
      <c r="L89" s="1582"/>
      <c r="M89" s="1582"/>
      <c r="N89" s="1582"/>
      <c r="O89" s="1582"/>
      <c r="P89" s="1582"/>
      <c r="Q89" s="1582"/>
      <c r="R89" s="1582"/>
    </row>
    <row r="90" spans="3:18" ht="19.5" customHeight="1" thickBot="1">
      <c r="C90" s="1424" t="s">
        <v>125</v>
      </c>
      <c r="D90" s="1576"/>
      <c r="E90" s="1576"/>
      <c r="F90" s="1576"/>
      <c r="G90" s="1576"/>
      <c r="H90" s="1576"/>
      <c r="I90" s="1577"/>
      <c r="J90" s="1578"/>
      <c r="K90" s="1578"/>
      <c r="L90" s="1578"/>
      <c r="M90" s="1578"/>
      <c r="N90" s="1578"/>
      <c r="O90" s="1578"/>
      <c r="P90" s="1578"/>
      <c r="Q90" s="1578"/>
      <c r="R90" s="1578"/>
    </row>
    <row r="91" spans="3:18" ht="19.5" customHeight="1">
      <c r="C91" s="1428"/>
      <c r="D91" s="1429"/>
      <c r="E91" s="1430"/>
      <c r="F91" s="1430"/>
      <c r="G91" s="1430"/>
      <c r="H91" s="1430"/>
      <c r="I91" s="1433"/>
      <c r="J91" s="1624"/>
      <c r="K91" s="1624"/>
      <c r="L91" s="1624"/>
      <c r="M91" s="1624"/>
      <c r="N91" s="1624"/>
      <c r="O91" s="1624"/>
      <c r="P91" s="1579"/>
      <c r="Q91" s="1579"/>
      <c r="R91" s="1579"/>
    </row>
    <row r="92" spans="3:18" ht="19.5" customHeight="1">
      <c r="C92" s="1446"/>
      <c r="D92" s="1447"/>
      <c r="E92" s="1448"/>
      <c r="F92" s="1448"/>
      <c r="G92" s="1448"/>
      <c r="H92" s="1448"/>
      <c r="I92" s="1451"/>
      <c r="J92" s="1624"/>
      <c r="K92" s="1624"/>
      <c r="L92" s="1624"/>
      <c r="M92" s="1624"/>
      <c r="N92" s="1624"/>
      <c r="O92" s="1624"/>
      <c r="P92" s="1579"/>
      <c r="Q92" s="1579"/>
      <c r="R92" s="1579"/>
    </row>
    <row r="93" spans="3:18" ht="19.5" customHeight="1">
      <c r="C93" s="1446"/>
      <c r="D93" s="1447"/>
      <c r="E93" s="1448"/>
      <c r="F93" s="1448"/>
      <c r="G93" s="1448"/>
      <c r="H93" s="1448"/>
      <c r="I93" s="1451"/>
      <c r="J93" s="1624"/>
      <c r="K93" s="1624"/>
      <c r="L93" s="1624"/>
      <c r="M93" s="1624"/>
      <c r="N93" s="1624"/>
      <c r="O93" s="1624"/>
      <c r="P93" s="1579"/>
      <c r="Q93" s="1579"/>
      <c r="R93" s="1579"/>
    </row>
    <row r="94" spans="3:18" ht="19.5" customHeight="1" thickBot="1">
      <c r="C94" s="1491"/>
      <c r="D94" s="1492"/>
      <c r="E94" s="1493"/>
      <c r="F94" s="1493"/>
      <c r="G94" s="1493"/>
      <c r="H94" s="1493"/>
      <c r="I94" s="1494"/>
      <c r="J94" s="1624"/>
      <c r="K94" s="1624"/>
      <c r="L94" s="1624"/>
      <c r="M94" s="1624"/>
      <c r="N94" s="1624"/>
      <c r="O94" s="1624"/>
      <c r="P94" s="1579"/>
      <c r="Q94" s="1579"/>
      <c r="R94" s="1579"/>
    </row>
    <row r="95" spans="3:18" ht="5.25" customHeight="1" thickBot="1">
      <c r="C95" s="1593"/>
      <c r="D95" s="1556"/>
      <c r="E95" s="1556"/>
      <c r="F95" s="1556"/>
      <c r="G95" s="1556"/>
      <c r="H95" s="1556"/>
      <c r="I95" s="1595"/>
      <c r="J95" s="1556"/>
      <c r="K95" s="1556"/>
      <c r="L95" s="1556"/>
      <c r="M95" s="1556"/>
      <c r="N95" s="1556"/>
      <c r="O95" s="1556"/>
      <c r="P95" s="1556"/>
      <c r="Q95" s="1556"/>
      <c r="R95" s="1556"/>
    </row>
    <row r="96" spans="3:18" ht="19.5" customHeight="1">
      <c r="C96" s="1500" t="s">
        <v>126</v>
      </c>
      <c r="D96" s="2247">
        <f aca="true" t="shared" si="2" ref="D96:I96">D99</f>
        <v>150719.386</v>
      </c>
      <c r="E96" s="1599">
        <f t="shared" si="2"/>
        <v>407871.728</v>
      </c>
      <c r="F96" s="1599">
        <f t="shared" si="2"/>
        <v>558591.1140000001</v>
      </c>
      <c r="G96" s="1599">
        <f t="shared" si="2"/>
        <v>146298.536</v>
      </c>
      <c r="H96" s="1599">
        <f t="shared" si="2"/>
        <v>383829.63800000004</v>
      </c>
      <c r="I96" s="1600">
        <f t="shared" si="2"/>
        <v>530128.174</v>
      </c>
      <c r="J96" s="1624"/>
      <c r="K96" s="1624"/>
      <c r="L96" s="1624"/>
      <c r="M96" s="1624"/>
      <c r="N96" s="1624"/>
      <c r="O96" s="1624"/>
      <c r="P96" s="1579"/>
      <c r="Q96" s="1579"/>
      <c r="R96" s="1579"/>
    </row>
    <row r="97" spans="3:18" ht="19.5" customHeight="1">
      <c r="C97" s="1601" t="s">
        <v>127</v>
      </c>
      <c r="D97" s="1628"/>
      <c r="E97" s="1629"/>
      <c r="F97" s="1629"/>
      <c r="G97" s="1629"/>
      <c r="H97" s="1629"/>
      <c r="I97" s="1630"/>
      <c r="J97" s="1631"/>
      <c r="K97" s="1631"/>
      <c r="L97" s="1631"/>
      <c r="M97" s="1631"/>
      <c r="N97" s="1631"/>
      <c r="O97" s="1631"/>
      <c r="P97" s="1631"/>
      <c r="Q97" s="1631"/>
      <c r="R97" s="1594"/>
    </row>
    <row r="98" spans="3:18" ht="19.5" customHeight="1">
      <c r="C98" s="1446" t="s">
        <v>128</v>
      </c>
      <c r="D98" s="1632"/>
      <c r="E98" s="1633"/>
      <c r="F98" s="1633"/>
      <c r="G98" s="1633"/>
      <c r="H98" s="1633"/>
      <c r="I98" s="1634"/>
      <c r="J98" s="1635"/>
      <c r="K98" s="1635"/>
      <c r="L98" s="1556"/>
      <c r="M98" s="1556"/>
      <c r="N98" s="1556"/>
      <c r="O98" s="1556"/>
      <c r="P98" s="1556"/>
      <c r="Q98" s="1556"/>
      <c r="R98" s="1556"/>
    </row>
    <row r="99" spans="3:18" ht="19.5" customHeight="1">
      <c r="C99" s="1446" t="s">
        <v>129</v>
      </c>
      <c r="D99" s="2264">
        <f aca="true" t="shared" si="3" ref="D99:I99">D86+D87+D88</f>
        <v>150719.386</v>
      </c>
      <c r="E99" s="2265">
        <f t="shared" si="3"/>
        <v>407871.728</v>
      </c>
      <c r="F99" s="2265">
        <f t="shared" si="3"/>
        <v>558591.1140000001</v>
      </c>
      <c r="G99" s="2265">
        <f t="shared" si="3"/>
        <v>146298.536</v>
      </c>
      <c r="H99" s="2265">
        <f t="shared" si="3"/>
        <v>383829.63800000004</v>
      </c>
      <c r="I99" s="2266">
        <f t="shared" si="3"/>
        <v>530128.174</v>
      </c>
      <c r="J99" s="1635"/>
      <c r="K99" s="1635"/>
      <c r="L99" s="1556"/>
      <c r="M99" s="1556"/>
      <c r="N99" s="1556"/>
      <c r="O99" s="1556"/>
      <c r="P99" s="1556"/>
      <c r="Q99" s="1556"/>
      <c r="R99" s="1556"/>
    </row>
    <row r="100" spans="3:18" ht="19.5" customHeight="1">
      <c r="C100" s="1446" t="s">
        <v>143</v>
      </c>
      <c r="D100" s="1636"/>
      <c r="E100" s="1637"/>
      <c r="F100" s="1637"/>
      <c r="G100" s="1637"/>
      <c r="H100" s="1637"/>
      <c r="I100" s="1638"/>
      <c r="J100" s="1635"/>
      <c r="K100" s="1635"/>
      <c r="L100" s="1556"/>
      <c r="M100" s="1556"/>
      <c r="N100" s="1556"/>
      <c r="O100" s="1556"/>
      <c r="P100" s="1556"/>
      <c r="Q100" s="1556"/>
      <c r="R100" s="1556"/>
    </row>
    <row r="101" spans="3:18" ht="19.5" customHeight="1">
      <c r="C101" s="1639" t="s">
        <v>131</v>
      </c>
      <c r="D101" s="1636"/>
      <c r="E101" s="1637"/>
      <c r="F101" s="1637"/>
      <c r="G101" s="1637"/>
      <c r="H101" s="1637"/>
      <c r="I101" s="1638"/>
      <c r="J101" s="1635"/>
      <c r="K101" s="1635"/>
      <c r="L101" s="1556"/>
      <c r="M101" s="1556"/>
      <c r="N101" s="1556"/>
      <c r="O101" s="1556"/>
      <c r="P101" s="1556"/>
      <c r="Q101" s="1556"/>
      <c r="R101" s="1556"/>
    </row>
    <row r="102" spans="3:18" ht="19.5" customHeight="1">
      <c r="C102" s="1446" t="s">
        <v>132</v>
      </c>
      <c r="D102" s="1640"/>
      <c r="E102" s="1641"/>
      <c r="F102" s="1641"/>
      <c r="G102" s="1641"/>
      <c r="H102" s="1641"/>
      <c r="I102" s="1642"/>
      <c r="J102" s="1643"/>
      <c r="K102" s="1643"/>
      <c r="L102" s="1556"/>
      <c r="M102" s="1556"/>
      <c r="N102" s="1556"/>
      <c r="O102" s="1556"/>
      <c r="P102" s="1556"/>
      <c r="Q102" s="1556"/>
      <c r="R102" s="1556"/>
    </row>
    <row r="103" spans="3:18" ht="19.5" customHeight="1">
      <c r="C103" s="1446"/>
      <c r="D103" s="1640"/>
      <c r="E103" s="1641"/>
      <c r="F103" s="1641"/>
      <c r="G103" s="1641"/>
      <c r="H103" s="1641"/>
      <c r="I103" s="1642"/>
      <c r="J103" s="1643"/>
      <c r="K103" s="1643"/>
      <c r="L103" s="1556"/>
      <c r="M103" s="1556"/>
      <c r="N103" s="1556"/>
      <c r="O103" s="1556"/>
      <c r="P103" s="1556"/>
      <c r="Q103" s="1556"/>
      <c r="R103" s="1556"/>
    </row>
    <row r="104" spans="3:18" ht="19.5" customHeight="1">
      <c r="C104" s="1639"/>
      <c r="D104" s="1644"/>
      <c r="E104" s="1645"/>
      <c r="F104" s="1645"/>
      <c r="G104" s="1645"/>
      <c r="H104" s="1645"/>
      <c r="I104" s="1646"/>
      <c r="J104" s="1553"/>
      <c r="K104" s="1553"/>
      <c r="L104" s="1556"/>
      <c r="M104" s="1556"/>
      <c r="N104" s="1556"/>
      <c r="O104" s="1556"/>
      <c r="P104" s="1556"/>
      <c r="Q104" s="1556"/>
      <c r="R104" s="1556"/>
    </row>
    <row r="105" spans="3:18" ht="19.5" customHeight="1" thickBot="1">
      <c r="C105" s="1647" t="s">
        <v>144</v>
      </c>
      <c r="D105" s="1648"/>
      <c r="E105" s="1649"/>
      <c r="F105" s="1649"/>
      <c r="G105" s="1649"/>
      <c r="H105" s="1649"/>
      <c r="I105" s="1650"/>
      <c r="J105" s="1553"/>
      <c r="K105" s="1553"/>
      <c r="L105" s="1556"/>
      <c r="M105" s="1556"/>
      <c r="N105" s="1556"/>
      <c r="O105" s="1556"/>
      <c r="P105" s="1556"/>
      <c r="Q105" s="1556"/>
      <c r="R105" s="1556"/>
    </row>
    <row r="106" spans="3:9" ht="19.5" customHeight="1">
      <c r="C106" s="1622" t="s">
        <v>150</v>
      </c>
      <c r="D106" s="1622"/>
      <c r="E106" s="1622"/>
      <c r="F106" s="1622"/>
      <c r="G106" s="1622"/>
      <c r="H106" s="1622"/>
      <c r="I106" s="1622"/>
    </row>
    <row r="108" ht="19.5" customHeight="1"/>
    <row r="109" spans="3:8" ht="39.75" customHeight="1">
      <c r="C109" s="1379" t="s">
        <v>151</v>
      </c>
      <c r="D109" s="1651" t="s">
        <v>152</v>
      </c>
      <c r="E109" s="1651"/>
      <c r="G109" s="1379" t="s">
        <v>911</v>
      </c>
      <c r="H109" s="1652">
        <v>40224</v>
      </c>
    </row>
    <row r="110" spans="3:5" ht="19.5" customHeight="1">
      <c r="C110" s="1379" t="s">
        <v>153</v>
      </c>
      <c r="D110" s="1587" t="s">
        <v>154</v>
      </c>
      <c r="E110" s="1587"/>
    </row>
    <row r="111" ht="19.5" customHeight="1"/>
    <row r="112" ht="19.5" customHeight="1"/>
    <row r="113" ht="19.5" customHeight="1"/>
    <row r="114" ht="19.5" customHeight="1"/>
    <row r="115" ht="19.5" customHeight="1"/>
  </sheetData>
  <mergeCells count="37">
    <mergeCell ref="Q3:R3"/>
    <mergeCell ref="C5:Q5"/>
    <mergeCell ref="C8:C11"/>
    <mergeCell ref="D8:I8"/>
    <mergeCell ref="J8:L9"/>
    <mergeCell ref="M8:O9"/>
    <mergeCell ref="P8:R9"/>
    <mergeCell ref="D9:F9"/>
    <mergeCell ref="G9:I9"/>
    <mergeCell ref="F6:K6"/>
    <mergeCell ref="C12:R12"/>
    <mergeCell ref="C17:R17"/>
    <mergeCell ref="C22:R22"/>
    <mergeCell ref="C29:L29"/>
    <mergeCell ref="C43:C46"/>
    <mergeCell ref="D43:O43"/>
    <mergeCell ref="P43:R44"/>
    <mergeCell ref="D44:F44"/>
    <mergeCell ref="G44:I44"/>
    <mergeCell ref="J44:L44"/>
    <mergeCell ref="M44:O44"/>
    <mergeCell ref="C47:O47"/>
    <mergeCell ref="C52:O52"/>
    <mergeCell ref="C57:O57"/>
    <mergeCell ref="C73:O73"/>
    <mergeCell ref="P76:R77"/>
    <mergeCell ref="D77:F77"/>
    <mergeCell ref="G77:I77"/>
    <mergeCell ref="C80:I80"/>
    <mergeCell ref="C76:C79"/>
    <mergeCell ref="D76:I76"/>
    <mergeCell ref="J76:L77"/>
    <mergeCell ref="M76:O77"/>
    <mergeCell ref="C85:I85"/>
    <mergeCell ref="C90:I90"/>
    <mergeCell ref="C106:I106"/>
    <mergeCell ref="D109:E10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&amp;RStrana &amp;P</oddFooter>
  </headerFooter>
  <rowBreaks count="2" manualBreakCount="2">
    <brk id="39" max="255" man="1"/>
    <brk id="7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5" zoomScaleNormal="65" zoomScaleSheetLayoutView="75" workbookViewId="0" topLeftCell="D6">
      <selection activeCell="A29" sqref="A29:M29"/>
    </sheetView>
  </sheetViews>
  <sheetFormatPr defaultColWidth="9.140625" defaultRowHeight="12.75"/>
  <cols>
    <col min="1" max="1" width="36.00390625" style="1653" customWidth="1"/>
    <col min="2" max="2" width="13.00390625" style="1653" customWidth="1"/>
    <col min="3" max="3" width="14.00390625" style="1653" customWidth="1"/>
    <col min="4" max="4" width="13.57421875" style="1653" customWidth="1"/>
    <col min="5" max="5" width="13.140625" style="1653" customWidth="1"/>
    <col min="6" max="6" width="14.00390625" style="1653" customWidth="1"/>
    <col min="7" max="7" width="13.7109375" style="1653" customWidth="1"/>
    <col min="8" max="8" width="13.8515625" style="1653" customWidth="1"/>
    <col min="9" max="9" width="13.57421875" style="1653" customWidth="1"/>
    <col min="10" max="11" width="14.28125" style="1653" customWidth="1"/>
    <col min="12" max="12" width="14.8515625" style="1653" customWidth="1"/>
    <col min="13" max="13" width="15.57421875" style="1653" customWidth="1"/>
    <col min="14" max="14" width="12.00390625" style="1653" customWidth="1"/>
    <col min="15" max="15" width="12.8515625" style="1653" customWidth="1"/>
    <col min="16" max="16" width="11.140625" style="1653" customWidth="1"/>
    <col min="17" max="16384" width="9.140625" style="1653" customWidth="1"/>
  </cols>
  <sheetData>
    <row r="1" spans="2:9" ht="15.75" hidden="1">
      <c r="B1" s="1654"/>
      <c r="C1" s="1654"/>
      <c r="D1" s="1654"/>
      <c r="E1" s="1654"/>
      <c r="F1" s="1654"/>
      <c r="G1" s="1654"/>
      <c r="H1" s="1654"/>
      <c r="I1" s="1654"/>
    </row>
    <row r="2" spans="2:9" ht="15.75">
      <c r="B2" s="1654"/>
      <c r="C2" s="1654"/>
      <c r="D2" s="1654"/>
      <c r="E2" s="1654"/>
      <c r="F2" s="1654"/>
      <c r="G2" s="1654"/>
      <c r="H2" s="1654"/>
      <c r="I2" s="1654"/>
    </row>
    <row r="3" spans="2:9" ht="15.75">
      <c r="B3" s="1654"/>
      <c r="C3" s="1654"/>
      <c r="D3" s="1654"/>
      <c r="E3" s="1654"/>
      <c r="F3" s="1654"/>
      <c r="G3" s="1654"/>
      <c r="H3" s="1654"/>
      <c r="I3" s="1654"/>
    </row>
    <row r="4" spans="1:16" ht="18.75" customHeight="1">
      <c r="A4" s="1655" t="s">
        <v>170</v>
      </c>
      <c r="B4" s="1654"/>
      <c r="C4" s="1654"/>
      <c r="D4" s="1654"/>
      <c r="E4" s="1654"/>
      <c r="F4" s="1654"/>
      <c r="G4" s="1654"/>
      <c r="H4" s="1654"/>
      <c r="I4" s="1654"/>
      <c r="O4" s="1656" t="s">
        <v>157</v>
      </c>
      <c r="P4" s="1656"/>
    </row>
    <row r="5" spans="1:16" ht="19.5" customHeight="1">
      <c r="A5" s="1653" t="s">
        <v>171</v>
      </c>
      <c r="B5" s="1654"/>
      <c r="C5" s="1654"/>
      <c r="D5" s="1654"/>
      <c r="E5" s="1654"/>
      <c r="F5" s="1654"/>
      <c r="G5" s="1654"/>
      <c r="H5" s="1654"/>
      <c r="I5" s="1654"/>
      <c r="O5" s="1657"/>
      <c r="P5" s="1657"/>
    </row>
    <row r="6" spans="1:15" ht="39" customHeight="1">
      <c r="A6" s="1658" t="s">
        <v>158</v>
      </c>
      <c r="B6" s="1659"/>
      <c r="C6" s="1659"/>
      <c r="D6" s="1659"/>
      <c r="E6" s="1659"/>
      <c r="F6" s="1659"/>
      <c r="G6" s="1659"/>
      <c r="H6" s="1659"/>
      <c r="I6" s="1659"/>
      <c r="J6" s="1659"/>
      <c r="K6" s="1659"/>
      <c r="L6" s="1659"/>
      <c r="M6" s="1659"/>
      <c r="N6" s="1659"/>
      <c r="O6" s="1659"/>
    </row>
    <row r="7" spans="1:16" ht="11.25" customHeight="1">
      <c r="A7" s="1660"/>
      <c r="B7" s="1660"/>
      <c r="C7" s="1660"/>
      <c r="D7" s="1660"/>
      <c r="E7" s="1660"/>
      <c r="F7" s="1660"/>
      <c r="G7" s="1660"/>
      <c r="H7" s="1660"/>
      <c r="I7" s="1660"/>
      <c r="J7" s="1660"/>
      <c r="K7" s="1660"/>
      <c r="L7" s="1660"/>
      <c r="M7" s="1660"/>
      <c r="N7" s="1661"/>
      <c r="O7" s="1660"/>
      <c r="P7" s="1662" t="s">
        <v>108</v>
      </c>
    </row>
    <row r="8" spans="1:15" ht="1.5" customHeight="1" thickBot="1">
      <c r="A8" s="1660"/>
      <c r="B8" s="1660"/>
      <c r="C8" s="1660"/>
      <c r="D8" s="1660"/>
      <c r="E8" s="1660"/>
      <c r="F8" s="1660"/>
      <c r="G8" s="1660"/>
      <c r="H8" s="1660"/>
      <c r="I8" s="1660"/>
      <c r="J8" s="1660"/>
      <c r="K8" s="1660"/>
      <c r="L8" s="1660"/>
      <c r="M8" s="1660"/>
      <c r="N8" s="1660"/>
      <c r="O8" s="1660"/>
    </row>
    <row r="9" spans="1:16" ht="18" customHeight="1">
      <c r="A9" s="1663" t="s">
        <v>159</v>
      </c>
      <c r="B9" s="1664" t="s">
        <v>110</v>
      </c>
      <c r="C9" s="1665"/>
      <c r="D9" s="1665"/>
      <c r="E9" s="1665"/>
      <c r="F9" s="1665"/>
      <c r="G9" s="1666"/>
      <c r="H9" s="1664" t="s">
        <v>111</v>
      </c>
      <c r="I9" s="1665"/>
      <c r="J9" s="1665"/>
      <c r="K9" s="1667" t="s">
        <v>112</v>
      </c>
      <c r="L9" s="1665"/>
      <c r="M9" s="1666"/>
      <c r="N9" s="1668" t="s">
        <v>113</v>
      </c>
      <c r="O9" s="1665"/>
      <c r="P9" s="1666"/>
    </row>
    <row r="10" spans="1:16" ht="15.75" customHeight="1">
      <c r="A10" s="1669"/>
      <c r="B10" s="1670" t="s">
        <v>387</v>
      </c>
      <c r="C10" s="1671"/>
      <c r="D10" s="1672"/>
      <c r="E10" s="1673" t="s">
        <v>388</v>
      </c>
      <c r="F10" s="1674"/>
      <c r="G10" s="1675"/>
      <c r="H10" s="1676"/>
      <c r="I10" s="1677"/>
      <c r="J10" s="1677"/>
      <c r="K10" s="1678"/>
      <c r="L10" s="1677"/>
      <c r="M10" s="1679"/>
      <c r="N10" s="1677"/>
      <c r="O10" s="1677"/>
      <c r="P10" s="1679"/>
    </row>
    <row r="11" spans="1:16" ht="48" customHeight="1">
      <c r="A11" s="1669"/>
      <c r="B11" s="1680" t="s">
        <v>114</v>
      </c>
      <c r="C11" s="1681" t="s">
        <v>160</v>
      </c>
      <c r="D11" s="1682" t="s">
        <v>931</v>
      </c>
      <c r="E11" s="1683" t="s">
        <v>114</v>
      </c>
      <c r="F11" s="1681" t="s">
        <v>160</v>
      </c>
      <c r="G11" s="1684" t="s">
        <v>931</v>
      </c>
      <c r="H11" s="1680" t="s">
        <v>114</v>
      </c>
      <c r="I11" s="1681" t="s">
        <v>160</v>
      </c>
      <c r="J11" s="1685" t="s">
        <v>931</v>
      </c>
      <c r="K11" s="1686" t="s">
        <v>114</v>
      </c>
      <c r="L11" s="1681" t="s">
        <v>160</v>
      </c>
      <c r="M11" s="1684" t="s">
        <v>931</v>
      </c>
      <c r="N11" s="1687" t="s">
        <v>114</v>
      </c>
      <c r="O11" s="1681" t="s">
        <v>160</v>
      </c>
      <c r="P11" s="1688" t="s">
        <v>931</v>
      </c>
    </row>
    <row r="12" spans="1:18" ht="12.75" customHeight="1" thickBot="1">
      <c r="A12" s="1689"/>
      <c r="B12" s="1690">
        <v>1</v>
      </c>
      <c r="C12" s="1691">
        <v>2</v>
      </c>
      <c r="D12" s="1691">
        <v>3</v>
      </c>
      <c r="E12" s="1692">
        <v>4</v>
      </c>
      <c r="F12" s="1691">
        <v>5</v>
      </c>
      <c r="G12" s="1693">
        <v>6</v>
      </c>
      <c r="H12" s="1690">
        <v>7</v>
      </c>
      <c r="I12" s="1691">
        <v>8</v>
      </c>
      <c r="J12" s="1694">
        <v>9</v>
      </c>
      <c r="K12" s="1695">
        <v>10</v>
      </c>
      <c r="L12" s="1694">
        <v>11</v>
      </c>
      <c r="M12" s="1693">
        <v>12</v>
      </c>
      <c r="N12" s="1696" t="s">
        <v>116</v>
      </c>
      <c r="O12" s="1694" t="s">
        <v>117</v>
      </c>
      <c r="P12" s="1693" t="s">
        <v>118</v>
      </c>
      <c r="Q12" s="1697"/>
      <c r="R12" s="1697"/>
    </row>
    <row r="13" spans="1:16" ht="19.5" customHeight="1">
      <c r="A13" s="1698" t="s">
        <v>161</v>
      </c>
      <c r="B13" s="1699">
        <v>1874</v>
      </c>
      <c r="C13" s="1700">
        <v>15116</v>
      </c>
      <c r="D13" s="1700">
        <v>16990</v>
      </c>
      <c r="E13" s="1700">
        <v>1874</v>
      </c>
      <c r="F13" s="1700">
        <v>15116</v>
      </c>
      <c r="G13" s="1701">
        <v>16990</v>
      </c>
      <c r="H13" s="1699">
        <v>5191.27</v>
      </c>
      <c r="I13" s="1700">
        <v>16601.15</v>
      </c>
      <c r="J13" s="1702">
        <f>H13+I13</f>
        <v>21792.420000000002</v>
      </c>
      <c r="K13" s="1703">
        <v>1873.27</v>
      </c>
      <c r="L13" s="1700">
        <v>13990.53</v>
      </c>
      <c r="M13" s="1701">
        <v>15864</v>
      </c>
      <c r="N13" s="1704">
        <v>277</v>
      </c>
      <c r="O13" s="1705">
        <v>109</v>
      </c>
      <c r="P13" s="1706">
        <v>128</v>
      </c>
    </row>
    <row r="14" spans="1:16" ht="19.5" customHeight="1">
      <c r="A14" s="1707" t="s">
        <v>162</v>
      </c>
      <c r="B14" s="1708">
        <v>13300</v>
      </c>
      <c r="C14" s="1709">
        <v>78482</v>
      </c>
      <c r="D14" s="1709">
        <v>91782</v>
      </c>
      <c r="E14" s="1709">
        <v>13300</v>
      </c>
      <c r="F14" s="1709">
        <v>78482</v>
      </c>
      <c r="G14" s="1710">
        <v>91782</v>
      </c>
      <c r="H14" s="1708">
        <v>27102.72</v>
      </c>
      <c r="I14" s="1709">
        <v>61779.67</v>
      </c>
      <c r="J14" s="1711">
        <f>H14+I14</f>
        <v>88882.39</v>
      </c>
      <c r="K14" s="1712">
        <v>9460.79</v>
      </c>
      <c r="L14" s="1709">
        <v>57969.97</v>
      </c>
      <c r="M14" s="1710">
        <f>K14+L14</f>
        <v>67430.76000000001</v>
      </c>
      <c r="N14" s="1713">
        <v>203.7</v>
      </c>
      <c r="O14" s="1714">
        <v>78.7</v>
      </c>
      <c r="P14" s="1715">
        <v>96.8</v>
      </c>
    </row>
    <row r="15" spans="1:16" ht="19.5" customHeight="1">
      <c r="A15" s="1716"/>
      <c r="B15" s="1717"/>
      <c r="C15" s="1718"/>
      <c r="D15" s="1718"/>
      <c r="E15" s="1718"/>
      <c r="F15" s="1718"/>
      <c r="G15" s="1719"/>
      <c r="H15" s="1717"/>
      <c r="I15" s="1718"/>
      <c r="J15" s="1720"/>
      <c r="K15" s="1721"/>
      <c r="L15" s="1718"/>
      <c r="M15" s="1719"/>
      <c r="N15" s="1722"/>
      <c r="O15" s="1723"/>
      <c r="P15" s="1724"/>
    </row>
    <row r="16" spans="1:16" ht="19.5" customHeight="1" thickBot="1">
      <c r="A16" s="1725" t="s">
        <v>163</v>
      </c>
      <c r="B16" s="1726">
        <f aca="true" t="shared" si="0" ref="B16:M16">B13+B14</f>
        <v>15174</v>
      </c>
      <c r="C16" s="1727">
        <f t="shared" si="0"/>
        <v>93598</v>
      </c>
      <c r="D16" s="1727">
        <f t="shared" si="0"/>
        <v>108772</v>
      </c>
      <c r="E16" s="1727">
        <f t="shared" si="0"/>
        <v>15174</v>
      </c>
      <c r="F16" s="1727">
        <f t="shared" si="0"/>
        <v>93598</v>
      </c>
      <c r="G16" s="1728">
        <f t="shared" si="0"/>
        <v>108772</v>
      </c>
      <c r="H16" s="1726">
        <f t="shared" si="0"/>
        <v>32293.99</v>
      </c>
      <c r="I16" s="1727">
        <f t="shared" si="0"/>
        <v>78380.82</v>
      </c>
      <c r="J16" s="1727">
        <f t="shared" si="0"/>
        <v>110674.81</v>
      </c>
      <c r="K16" s="1727">
        <f t="shared" si="0"/>
        <v>11334.060000000001</v>
      </c>
      <c r="L16" s="1727">
        <f t="shared" si="0"/>
        <v>71960.5</v>
      </c>
      <c r="M16" s="1729">
        <f t="shared" si="0"/>
        <v>83294.76000000001</v>
      </c>
      <c r="N16" s="1730">
        <v>212.8</v>
      </c>
      <c r="O16" s="1731">
        <v>83.7</v>
      </c>
      <c r="P16" s="1732">
        <v>101.7</v>
      </c>
    </row>
    <row r="17" spans="1:15" ht="17.25" customHeight="1" hidden="1">
      <c r="A17" s="1733"/>
      <c r="B17" s="1733"/>
      <c r="C17" s="1733"/>
      <c r="D17" s="1733"/>
      <c r="E17" s="1733"/>
      <c r="F17" s="1733"/>
      <c r="G17" s="1733"/>
      <c r="H17" s="1733"/>
      <c r="I17" s="1733"/>
      <c r="J17" s="1733"/>
      <c r="K17" s="1734"/>
      <c r="L17" s="1734"/>
      <c r="M17" s="1734"/>
      <c r="N17" s="1734"/>
      <c r="O17" s="1734"/>
    </row>
    <row r="18" spans="1:15" ht="15.75">
      <c r="A18" s="1735"/>
      <c r="B18" s="1736"/>
      <c r="C18" s="1736"/>
      <c r="D18" s="1736"/>
      <c r="E18" s="1736"/>
      <c r="F18" s="1736"/>
      <c r="G18" s="1736"/>
      <c r="H18" s="1736"/>
      <c r="I18" s="1736"/>
      <c r="J18" s="1737"/>
      <c r="K18" s="1737"/>
      <c r="L18" s="1737"/>
      <c r="M18" s="1737"/>
      <c r="N18" s="1737"/>
      <c r="O18" s="1737"/>
    </row>
    <row r="19" spans="1:15" ht="15.75">
      <c r="A19" s="1738"/>
      <c r="B19" s="1739"/>
      <c r="C19" s="1739"/>
      <c r="D19" s="1739"/>
      <c r="E19" s="1739"/>
      <c r="F19" s="1739"/>
      <c r="G19" s="1739"/>
      <c r="H19" s="1739"/>
      <c r="I19" s="1739"/>
      <c r="J19" s="1737"/>
      <c r="K19" s="1737"/>
      <c r="L19" s="1737"/>
      <c r="M19" s="1737"/>
      <c r="N19" s="1737"/>
      <c r="O19" s="1737"/>
    </row>
    <row r="20" spans="1:15" ht="16.5" customHeight="1" thickBot="1">
      <c r="A20" s="1738" t="s">
        <v>164</v>
      </c>
      <c r="B20" s="1740"/>
      <c r="C20" s="1740"/>
      <c r="D20" s="1740"/>
      <c r="E20" s="1740"/>
      <c r="F20" s="1740"/>
      <c r="G20" s="1740"/>
      <c r="H20" s="1740"/>
      <c r="I20" s="1740"/>
      <c r="J20" s="1737"/>
      <c r="K20" s="1737"/>
      <c r="L20" s="1737"/>
      <c r="M20" s="1741" t="s">
        <v>108</v>
      </c>
      <c r="N20" s="1737"/>
      <c r="O20" s="1737"/>
    </row>
    <row r="21" spans="1:15" ht="15.75">
      <c r="A21" s="1663" t="s">
        <v>159</v>
      </c>
      <c r="B21" s="1742" t="s">
        <v>135</v>
      </c>
      <c r="C21" s="1743"/>
      <c r="D21" s="1743"/>
      <c r="E21" s="1743"/>
      <c r="F21" s="1743"/>
      <c r="G21" s="1743"/>
      <c r="H21" s="1743"/>
      <c r="I21" s="1743"/>
      <c r="J21" s="1743"/>
      <c r="K21" s="1743"/>
      <c r="L21" s="1743"/>
      <c r="M21" s="1744"/>
      <c r="N21" s="1737"/>
      <c r="O21" s="1737"/>
    </row>
    <row r="22" spans="1:15" ht="12.75" customHeight="1">
      <c r="A22" s="1669"/>
      <c r="B22" s="1745" t="s">
        <v>165</v>
      </c>
      <c r="C22" s="1745"/>
      <c r="D22" s="1746"/>
      <c r="E22" s="1747" t="s">
        <v>137</v>
      </c>
      <c r="F22" s="1745"/>
      <c r="G22" s="1746"/>
      <c r="H22" s="1747" t="s">
        <v>138</v>
      </c>
      <c r="I22" s="1748"/>
      <c r="J22" s="1749"/>
      <c r="K22" s="1750" t="s">
        <v>139</v>
      </c>
      <c r="L22" s="1751"/>
      <c r="M22" s="1752"/>
      <c r="N22" s="1737"/>
      <c r="O22" s="1737"/>
    </row>
    <row r="23" spans="1:15" ht="57" customHeight="1">
      <c r="A23" s="1669"/>
      <c r="B23" s="1753" t="s">
        <v>114</v>
      </c>
      <c r="C23" s="1683" t="s">
        <v>160</v>
      </c>
      <c r="D23" s="1683" t="s">
        <v>931</v>
      </c>
      <c r="E23" s="1683" t="s">
        <v>114</v>
      </c>
      <c r="F23" s="1683" t="s">
        <v>160</v>
      </c>
      <c r="G23" s="1683" t="s">
        <v>931</v>
      </c>
      <c r="H23" s="1683" t="s">
        <v>114</v>
      </c>
      <c r="I23" s="1683" t="s">
        <v>160</v>
      </c>
      <c r="J23" s="1683" t="s">
        <v>931</v>
      </c>
      <c r="K23" s="1683" t="s">
        <v>114</v>
      </c>
      <c r="L23" s="1683" t="s">
        <v>160</v>
      </c>
      <c r="M23" s="1754" t="s">
        <v>931</v>
      </c>
      <c r="N23" s="1737"/>
      <c r="O23" s="1737"/>
    </row>
    <row r="24" spans="1:15" ht="13.5" thickBot="1">
      <c r="A24" s="1689"/>
      <c r="B24" s="1755">
        <v>1</v>
      </c>
      <c r="C24" s="1756">
        <v>2</v>
      </c>
      <c r="D24" s="1756">
        <v>3</v>
      </c>
      <c r="E24" s="1756">
        <v>4</v>
      </c>
      <c r="F24" s="1756">
        <v>5</v>
      </c>
      <c r="G24" s="1756">
        <v>6</v>
      </c>
      <c r="H24" s="1756">
        <v>7</v>
      </c>
      <c r="I24" s="1756">
        <v>8</v>
      </c>
      <c r="J24" s="1757">
        <v>9</v>
      </c>
      <c r="K24" s="1757" t="s">
        <v>140</v>
      </c>
      <c r="L24" s="1757" t="s">
        <v>141</v>
      </c>
      <c r="M24" s="1758" t="s">
        <v>142</v>
      </c>
      <c r="N24" s="1737"/>
      <c r="O24" s="1737"/>
    </row>
    <row r="25" spans="1:15" ht="19.5" customHeight="1">
      <c r="A25" s="1698" t="s">
        <v>161</v>
      </c>
      <c r="B25" s="1759">
        <v>11984</v>
      </c>
      <c r="C25" s="1760">
        <v>1607</v>
      </c>
      <c r="D25" s="1760">
        <f>B25+C25</f>
        <v>13591</v>
      </c>
      <c r="E25" s="1760"/>
      <c r="F25" s="1760"/>
      <c r="G25" s="1760"/>
      <c r="H25" s="1760">
        <v>-11984</v>
      </c>
      <c r="I25" s="1760">
        <v>-1607</v>
      </c>
      <c r="J25" s="1760">
        <f>H25+I25</f>
        <v>-13591</v>
      </c>
      <c r="K25" s="1760">
        <v>0</v>
      </c>
      <c r="L25" s="1760">
        <v>0</v>
      </c>
      <c r="M25" s="1761">
        <v>0</v>
      </c>
      <c r="N25" s="1737"/>
      <c r="O25" s="1737"/>
    </row>
    <row r="26" spans="1:15" ht="19.5" customHeight="1">
      <c r="A26" s="1707" t="s">
        <v>162</v>
      </c>
      <c r="B26" s="1762">
        <v>29457</v>
      </c>
      <c r="C26" s="1763">
        <v>85000</v>
      </c>
      <c r="D26" s="1763">
        <f>B26+C26</f>
        <v>114457</v>
      </c>
      <c r="E26" s="1763"/>
      <c r="F26" s="1763"/>
      <c r="G26" s="1763"/>
      <c r="H26" s="1763">
        <v>-29457</v>
      </c>
      <c r="I26" s="1763">
        <v>-85000</v>
      </c>
      <c r="J26" s="1763">
        <f>H26+I26</f>
        <v>-114457</v>
      </c>
      <c r="K26" s="1763">
        <v>0</v>
      </c>
      <c r="L26" s="1763">
        <v>0</v>
      </c>
      <c r="M26" s="1764">
        <v>0</v>
      </c>
      <c r="N26" s="1737"/>
      <c r="O26" s="1737"/>
    </row>
    <row r="27" spans="1:15" ht="19.5" customHeight="1">
      <c r="A27" s="1765"/>
      <c r="B27" s="1766"/>
      <c r="C27" s="1767"/>
      <c r="D27" s="1767"/>
      <c r="E27" s="1767"/>
      <c r="F27" s="1767"/>
      <c r="G27" s="1767"/>
      <c r="H27" s="1767"/>
      <c r="I27" s="1767"/>
      <c r="J27" s="1767"/>
      <c r="K27" s="1767"/>
      <c r="L27" s="1767"/>
      <c r="M27" s="1768"/>
      <c r="N27" s="1737"/>
      <c r="O27" s="1737"/>
    </row>
    <row r="28" spans="1:15" ht="19.5" customHeight="1" thickBot="1">
      <c r="A28" s="1769" t="s">
        <v>163</v>
      </c>
      <c r="B28" s="1770">
        <f>B25+B26</f>
        <v>41441</v>
      </c>
      <c r="C28" s="1771">
        <f>C25+C26</f>
        <v>86607</v>
      </c>
      <c r="D28" s="1771">
        <f>D25+D26</f>
        <v>128048</v>
      </c>
      <c r="E28" s="1771"/>
      <c r="F28" s="1771"/>
      <c r="G28" s="1771"/>
      <c r="H28" s="1771">
        <f>H25+H26</f>
        <v>-41441</v>
      </c>
      <c r="I28" s="1771">
        <f>I25+I26</f>
        <v>-86607</v>
      </c>
      <c r="J28" s="1771">
        <f>J25+J26</f>
        <v>-128048</v>
      </c>
      <c r="K28" s="1771">
        <v>0</v>
      </c>
      <c r="L28" s="1771">
        <v>0</v>
      </c>
      <c r="M28" s="1772">
        <v>0</v>
      </c>
      <c r="N28" s="1737"/>
      <c r="O28" s="1737"/>
    </row>
    <row r="29" spans="1:15" ht="20.25" customHeight="1">
      <c r="A29" s="1773" t="s">
        <v>166</v>
      </c>
      <c r="B29" s="1774"/>
      <c r="C29" s="1774"/>
      <c r="D29" s="1774"/>
      <c r="E29" s="1774"/>
      <c r="F29" s="1774"/>
      <c r="G29" s="1774"/>
      <c r="H29" s="1774"/>
      <c r="I29" s="1774"/>
      <c r="J29" s="1774"/>
      <c r="K29" s="1774"/>
      <c r="L29" s="1774"/>
      <c r="M29" s="1774"/>
      <c r="N29" s="1737"/>
      <c r="O29" s="1737"/>
    </row>
    <row r="30" spans="1:15" ht="15.75">
      <c r="A30" s="1738"/>
      <c r="B30" s="1775"/>
      <c r="C30" s="1775"/>
      <c r="D30" s="1775"/>
      <c r="E30" s="1775"/>
      <c r="F30" s="1775"/>
      <c r="G30" s="1775"/>
      <c r="H30" s="1775"/>
      <c r="I30" s="1776"/>
      <c r="J30" s="1737"/>
      <c r="K30" s="1737"/>
      <c r="L30" s="1737"/>
      <c r="M30" s="1737"/>
      <c r="N30" s="1737"/>
      <c r="O30" s="1737"/>
    </row>
    <row r="31" spans="1:15" ht="16.5" thickBot="1">
      <c r="A31" s="1777" t="s">
        <v>164</v>
      </c>
      <c r="B31" s="1775"/>
      <c r="C31" s="1775"/>
      <c r="D31" s="1775"/>
      <c r="E31" s="1775"/>
      <c r="F31" s="1775"/>
      <c r="G31" s="1778" t="s">
        <v>108</v>
      </c>
      <c r="H31" s="1775"/>
      <c r="I31" s="1776"/>
      <c r="J31" s="1779"/>
      <c r="K31" s="1779"/>
      <c r="L31" s="1779"/>
      <c r="M31" s="1737"/>
      <c r="N31" s="1737"/>
      <c r="O31" s="1737"/>
    </row>
    <row r="32" spans="1:15" ht="12.75" customHeight="1">
      <c r="A32" s="1663" t="s">
        <v>159</v>
      </c>
      <c r="B32" s="1780" t="s">
        <v>146</v>
      </c>
      <c r="C32" s="1781"/>
      <c r="D32" s="1781"/>
      <c r="E32" s="1781"/>
      <c r="F32" s="1781"/>
      <c r="G32" s="1782"/>
      <c r="H32" s="1783"/>
      <c r="I32" s="1783"/>
      <c r="J32" s="1784"/>
      <c r="K32" s="1785"/>
      <c r="L32" s="1779"/>
      <c r="M32" s="1786"/>
      <c r="N32" s="1737"/>
      <c r="O32" s="1737"/>
    </row>
    <row r="33" spans="1:13" ht="15.75">
      <c r="A33" s="1669"/>
      <c r="B33" s="1745" t="s">
        <v>1002</v>
      </c>
      <c r="C33" s="1745"/>
      <c r="D33" s="1746"/>
      <c r="E33" s="1747" t="s">
        <v>1003</v>
      </c>
      <c r="F33" s="1745"/>
      <c r="G33" s="1787"/>
      <c r="H33" s="1788"/>
      <c r="I33" s="1789"/>
      <c r="J33" s="1784"/>
      <c r="K33" s="1790"/>
      <c r="L33" s="1790"/>
      <c r="M33" s="1791"/>
    </row>
    <row r="34" spans="1:13" ht="47.25">
      <c r="A34" s="1669"/>
      <c r="B34" s="1753" t="s">
        <v>114</v>
      </c>
      <c r="C34" s="1683" t="s">
        <v>160</v>
      </c>
      <c r="D34" s="1683" t="s">
        <v>931</v>
      </c>
      <c r="E34" s="1683" t="s">
        <v>114</v>
      </c>
      <c r="F34" s="1683" t="s">
        <v>160</v>
      </c>
      <c r="G34" s="1754" t="s">
        <v>931</v>
      </c>
      <c r="H34" s="1792"/>
      <c r="I34" s="1792"/>
      <c r="J34" s="1792"/>
      <c r="K34" s="1792"/>
      <c r="L34" s="1792"/>
      <c r="M34" s="1792"/>
    </row>
    <row r="35" spans="1:13" ht="13.5" thickBot="1">
      <c r="A35" s="1689"/>
      <c r="B35" s="1755">
        <v>1</v>
      </c>
      <c r="C35" s="1756">
        <v>2</v>
      </c>
      <c r="D35" s="1756">
        <v>3</v>
      </c>
      <c r="E35" s="1756">
        <v>4</v>
      </c>
      <c r="F35" s="1756">
        <v>5</v>
      </c>
      <c r="G35" s="1793">
        <v>6</v>
      </c>
      <c r="H35" s="1794"/>
      <c r="I35" s="1794"/>
      <c r="J35" s="1795"/>
      <c r="K35" s="1795"/>
      <c r="L35" s="1795"/>
      <c r="M35" s="1795"/>
    </row>
    <row r="36" spans="1:13" ht="19.5" customHeight="1">
      <c r="A36" s="1796" t="s">
        <v>161</v>
      </c>
      <c r="B36" s="1759">
        <v>3333.788</v>
      </c>
      <c r="C36" s="1760">
        <v>5528</v>
      </c>
      <c r="D36" s="1760">
        <v>8862</v>
      </c>
      <c r="E36" s="1760">
        <v>16</v>
      </c>
      <c r="F36" s="1760">
        <v>2917</v>
      </c>
      <c r="G36" s="1761">
        <f>SUM(E36:F36)</f>
        <v>2933</v>
      </c>
      <c r="H36" s="1740"/>
      <c r="I36" s="1740"/>
      <c r="J36" s="1797"/>
      <c r="K36" s="1797"/>
      <c r="L36" s="1798"/>
      <c r="M36" s="1737"/>
    </row>
    <row r="37" spans="1:13" ht="19.5" customHeight="1">
      <c r="A37" s="1799">
        <v>234114</v>
      </c>
      <c r="B37" s="1762">
        <v>19948.262</v>
      </c>
      <c r="C37" s="1763">
        <v>3809.696</v>
      </c>
      <c r="D37" s="1763">
        <v>23757.958</v>
      </c>
      <c r="E37" s="1763">
        <v>2306</v>
      </c>
      <c r="F37" s="1763">
        <v>0.3</v>
      </c>
      <c r="G37" s="1764">
        <f>SUM(E37:F37)</f>
        <v>2306.3</v>
      </c>
      <c r="H37" s="1740"/>
      <c r="I37" s="1800"/>
      <c r="J37" s="1801"/>
      <c r="K37" s="1801"/>
      <c r="L37" s="1798"/>
      <c r="M37" s="1737"/>
    </row>
    <row r="38" spans="1:13" ht="19.5" customHeight="1">
      <c r="A38" s="1765"/>
      <c r="B38" s="1766"/>
      <c r="C38" s="1767"/>
      <c r="D38" s="1767"/>
      <c r="E38" s="1767"/>
      <c r="F38" s="1767"/>
      <c r="G38" s="1768"/>
      <c r="H38" s="1740"/>
      <c r="I38" s="1740"/>
      <c r="J38" s="1737"/>
      <c r="K38" s="1737"/>
      <c r="L38" s="1802"/>
      <c r="M38" s="1737"/>
    </row>
    <row r="39" spans="1:13" ht="19.5" customHeight="1" thickBot="1">
      <c r="A39" s="1769" t="s">
        <v>163</v>
      </c>
      <c r="B39" s="1803">
        <f aca="true" t="shared" si="1" ref="B39:G39">SUM(B36:B38)</f>
        <v>23282.05</v>
      </c>
      <c r="C39" s="1771">
        <f t="shared" si="1"/>
        <v>9337.696</v>
      </c>
      <c r="D39" s="1771">
        <f t="shared" si="1"/>
        <v>32619.958</v>
      </c>
      <c r="E39" s="1771">
        <f t="shared" si="1"/>
        <v>2322</v>
      </c>
      <c r="F39" s="1771">
        <f t="shared" si="1"/>
        <v>2917.3</v>
      </c>
      <c r="G39" s="1772">
        <f t="shared" si="1"/>
        <v>5239.3</v>
      </c>
      <c r="H39" s="1740"/>
      <c r="I39" s="1804"/>
      <c r="J39" s="1737"/>
      <c r="K39" s="1737"/>
      <c r="L39" s="1802"/>
      <c r="M39" s="1737"/>
    </row>
    <row r="40" spans="1:11" ht="19.5" customHeight="1">
      <c r="A40" s="1805" t="s">
        <v>150</v>
      </c>
      <c r="B40" s="1806"/>
      <c r="C40" s="1806"/>
      <c r="D40" s="1806"/>
      <c r="E40" s="1806"/>
      <c r="F40" s="1806"/>
      <c r="G40" s="1806"/>
      <c r="H40" s="1806"/>
      <c r="I40" s="1806"/>
      <c r="J40" s="1806"/>
      <c r="K40" s="1806"/>
    </row>
    <row r="41" spans="1:13" ht="12.75">
      <c r="A41" s="1807"/>
      <c r="J41" s="1808"/>
      <c r="L41" s="1808"/>
      <c r="M41" s="1808"/>
    </row>
    <row r="42" spans="1:12" ht="21" customHeight="1">
      <c r="A42" s="1809" t="s">
        <v>151</v>
      </c>
      <c r="B42" s="1809"/>
      <c r="C42" s="1809"/>
      <c r="D42" s="1809"/>
      <c r="E42" s="1810" t="s">
        <v>167</v>
      </c>
      <c r="F42" s="1810"/>
      <c r="G42" s="1809"/>
      <c r="H42" s="1809"/>
      <c r="I42" s="1809"/>
      <c r="J42" s="1809"/>
      <c r="K42" s="1809" t="s">
        <v>911</v>
      </c>
      <c r="L42" s="1811">
        <v>40224</v>
      </c>
    </row>
    <row r="43" spans="1:5" ht="15.75">
      <c r="A43" s="1812" t="s">
        <v>168</v>
      </c>
      <c r="E43" s="1812" t="s">
        <v>169</v>
      </c>
    </row>
  </sheetData>
  <mergeCells count="24">
    <mergeCell ref="O4:P4"/>
    <mergeCell ref="O5:P5"/>
    <mergeCell ref="A6:O6"/>
    <mergeCell ref="A9:A12"/>
    <mergeCell ref="B9:G9"/>
    <mergeCell ref="H9:J10"/>
    <mergeCell ref="K9:M10"/>
    <mergeCell ref="N9:P10"/>
    <mergeCell ref="B10:D10"/>
    <mergeCell ref="E10:G10"/>
    <mergeCell ref="A17:J17"/>
    <mergeCell ref="A21:A24"/>
    <mergeCell ref="B21:M21"/>
    <mergeCell ref="B22:D22"/>
    <mergeCell ref="E22:G22"/>
    <mergeCell ref="H22:J22"/>
    <mergeCell ref="K22:M22"/>
    <mergeCell ref="A40:K40"/>
    <mergeCell ref="E42:F42"/>
    <mergeCell ref="A29:M29"/>
    <mergeCell ref="A32:A35"/>
    <mergeCell ref="B32:G32"/>
    <mergeCell ref="B33:D33"/>
    <mergeCell ref="E33:G3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showGridLines="0" view="pageBreakPreview" zoomScale="75" zoomScaleNormal="85" zoomScaleSheetLayoutView="75" workbookViewId="0" topLeftCell="A11">
      <selection activeCell="C11" sqref="C11"/>
    </sheetView>
  </sheetViews>
  <sheetFormatPr defaultColWidth="9.140625" defaultRowHeight="12.75"/>
  <cols>
    <col min="1" max="1" width="47.140625" style="1813" customWidth="1"/>
    <col min="2" max="4" width="20.7109375" style="1813" customWidth="1"/>
    <col min="5" max="5" width="20.421875" style="1813" customWidth="1"/>
    <col min="6" max="6" width="29.7109375" style="1813" customWidth="1"/>
    <col min="7" max="7" width="15.28125" style="1813" customWidth="1"/>
    <col min="8" max="16384" width="9.140625" style="1813" customWidth="1"/>
  </cols>
  <sheetData>
    <row r="1" spans="2:4" ht="15.75" hidden="1">
      <c r="B1" s="1814"/>
      <c r="C1" s="1814"/>
      <c r="D1" s="1814"/>
    </row>
    <row r="2" spans="2:4" ht="15.75">
      <c r="B2" s="1814"/>
      <c r="C2" s="1814"/>
      <c r="D2" s="1814"/>
    </row>
    <row r="3" spans="1:7" ht="13.5" customHeight="1">
      <c r="A3" s="1815" t="s">
        <v>155</v>
      </c>
      <c r="B3" s="1814"/>
      <c r="C3" s="1814"/>
      <c r="D3" s="1814"/>
      <c r="G3" s="1814" t="s">
        <v>172</v>
      </c>
    </row>
    <row r="4" spans="1:4" ht="19.5" customHeight="1" thickBot="1">
      <c r="A4" s="1816" t="s">
        <v>189</v>
      </c>
      <c r="B4" s="1814"/>
      <c r="C4" s="1814"/>
      <c r="D4" s="1814"/>
    </row>
    <row r="5" spans="1:7" ht="26.25" customHeight="1">
      <c r="A5" s="1817" t="s">
        <v>173</v>
      </c>
      <c r="B5" s="1818"/>
      <c r="C5" s="1818"/>
      <c r="D5" s="1818"/>
      <c r="E5" s="1818"/>
      <c r="F5" s="1818"/>
      <c r="G5" s="1819"/>
    </row>
    <row r="6" spans="1:7" ht="17.25" customHeight="1" thickBot="1">
      <c r="A6" s="1820"/>
      <c r="B6" s="1821"/>
      <c r="C6" s="1821"/>
      <c r="D6" s="1821"/>
      <c r="E6" s="1821"/>
      <c r="F6" s="1822"/>
      <c r="G6" s="1823" t="s">
        <v>108</v>
      </c>
    </row>
    <row r="7" spans="1:7" ht="18" customHeight="1">
      <c r="A7" s="1824" t="s">
        <v>109</v>
      </c>
      <c r="B7" s="1825" t="s">
        <v>110</v>
      </c>
      <c r="C7" s="1826"/>
      <c r="D7" s="1827" t="s">
        <v>111</v>
      </c>
      <c r="E7" s="1828" t="s">
        <v>174</v>
      </c>
      <c r="F7" s="1829"/>
      <c r="G7" s="1830" t="s">
        <v>113</v>
      </c>
    </row>
    <row r="8" spans="1:7" ht="69.75" customHeight="1">
      <c r="A8" s="1831"/>
      <c r="B8" s="1832" t="s">
        <v>387</v>
      </c>
      <c r="C8" s="1833" t="s">
        <v>388</v>
      </c>
      <c r="D8" s="1834"/>
      <c r="E8" s="1835" t="s">
        <v>175</v>
      </c>
      <c r="F8" s="1836" t="s">
        <v>176</v>
      </c>
      <c r="G8" s="1837"/>
    </row>
    <row r="9" spans="1:7" ht="12.75" customHeight="1" thickBot="1">
      <c r="A9" s="1838"/>
      <c r="B9" s="1839">
        <v>1</v>
      </c>
      <c r="C9" s="1840">
        <v>2</v>
      </c>
      <c r="D9" s="1840">
        <v>3</v>
      </c>
      <c r="E9" s="1840">
        <v>4</v>
      </c>
      <c r="F9" s="1841">
        <v>5</v>
      </c>
      <c r="G9" s="1842" t="s">
        <v>177</v>
      </c>
    </row>
    <row r="10" spans="1:7" s="1846" customFormat="1" ht="19.5" customHeight="1" thickBot="1">
      <c r="A10" s="1843" t="s">
        <v>119</v>
      </c>
      <c r="B10" s="1844"/>
      <c r="C10" s="1844"/>
      <c r="D10" s="1844"/>
      <c r="E10" s="1844"/>
      <c r="F10" s="1844"/>
      <c r="G10" s="1845"/>
    </row>
    <row r="11" spans="1:7" ht="19.5" customHeight="1">
      <c r="A11" s="1847"/>
      <c r="B11" s="1848"/>
      <c r="C11" s="1849"/>
      <c r="D11" s="1850"/>
      <c r="E11" s="1851"/>
      <c r="F11" s="1852"/>
      <c r="G11" s="1853"/>
    </row>
    <row r="12" spans="1:7" ht="19.5" customHeight="1">
      <c r="A12" s="1854"/>
      <c r="B12" s="1848"/>
      <c r="C12" s="1849"/>
      <c r="D12" s="1849"/>
      <c r="E12" s="1855"/>
      <c r="F12" s="1856"/>
      <c r="G12" s="1857"/>
    </row>
    <row r="13" spans="1:7" ht="19.5" customHeight="1">
      <c r="A13" s="1854"/>
      <c r="B13" s="1858"/>
      <c r="C13" s="1859"/>
      <c r="D13" s="1859"/>
      <c r="E13" s="1855"/>
      <c r="F13" s="1856"/>
      <c r="G13" s="1857"/>
    </row>
    <row r="14" spans="1:7" ht="19.5" customHeight="1" thickBot="1">
      <c r="A14" s="1860"/>
      <c r="B14" s="1861"/>
      <c r="C14" s="1862"/>
      <c r="D14" s="1863"/>
      <c r="E14" s="1864"/>
      <c r="F14" s="1865"/>
      <c r="G14" s="1866"/>
    </row>
    <row r="15" spans="1:7" s="1867" customFormat="1" ht="19.5" customHeight="1" thickBot="1">
      <c r="A15" s="1843" t="s">
        <v>120</v>
      </c>
      <c r="B15" s="1844"/>
      <c r="C15" s="1844"/>
      <c r="D15" s="1844"/>
      <c r="E15" s="1844"/>
      <c r="F15" s="1844"/>
      <c r="G15" s="1845"/>
    </row>
    <row r="16" spans="1:7" ht="19.5" customHeight="1">
      <c r="A16" s="1868" t="s">
        <v>121</v>
      </c>
      <c r="B16" s="1869">
        <v>17000</v>
      </c>
      <c r="C16" s="1870">
        <v>17000</v>
      </c>
      <c r="D16" s="1871">
        <v>2287.385</v>
      </c>
      <c r="E16" s="1872"/>
      <c r="F16" s="1873"/>
      <c r="G16" s="1874"/>
    </row>
    <row r="17" spans="1:7" ht="19.5" customHeight="1">
      <c r="A17" s="1875" t="s">
        <v>122</v>
      </c>
      <c r="B17" s="1869">
        <v>503000</v>
      </c>
      <c r="C17" s="1870">
        <v>503000</v>
      </c>
      <c r="D17" s="1876">
        <v>0</v>
      </c>
      <c r="E17" s="1877"/>
      <c r="F17" s="1878"/>
      <c r="G17" s="1879"/>
    </row>
    <row r="18" spans="1:7" ht="19.5" customHeight="1">
      <c r="A18" s="1875" t="s">
        <v>123</v>
      </c>
      <c r="B18" s="1880"/>
      <c r="C18" s="1881">
        <v>2657</v>
      </c>
      <c r="D18" s="1876">
        <v>0</v>
      </c>
      <c r="E18" s="1877"/>
      <c r="F18" s="1878"/>
      <c r="G18" s="1879"/>
    </row>
    <row r="19" spans="1:7" ht="19.5" customHeight="1">
      <c r="A19" s="1882" t="s">
        <v>931</v>
      </c>
      <c r="B19" s="1883">
        <v>520000</v>
      </c>
      <c r="C19" s="1884">
        <v>522657</v>
      </c>
      <c r="D19" s="1885">
        <v>2287.385</v>
      </c>
      <c r="E19" s="1886"/>
      <c r="F19" s="1887"/>
      <c r="G19" s="1888"/>
    </row>
    <row r="20" spans="1:7" ht="19.5" customHeight="1" thickBot="1">
      <c r="A20" s="1889" t="s">
        <v>124</v>
      </c>
      <c r="B20" s="1890"/>
      <c r="C20" s="1862"/>
      <c r="D20" s="1891"/>
      <c r="E20" s="1892"/>
      <c r="F20" s="1893"/>
      <c r="G20" s="1866"/>
    </row>
    <row r="21" spans="1:7" s="1867" customFormat="1" ht="19.5" customHeight="1" thickBot="1">
      <c r="A21" s="1894" t="s">
        <v>125</v>
      </c>
      <c r="B21" s="1895"/>
      <c r="C21" s="1895"/>
      <c r="D21" s="1895"/>
      <c r="E21" s="1895"/>
      <c r="F21" s="1895"/>
      <c r="G21" s="1896"/>
    </row>
    <row r="22" spans="1:7" ht="19.5" customHeight="1">
      <c r="A22" s="1897"/>
      <c r="B22" s="1848"/>
      <c r="C22" s="1849"/>
      <c r="D22" s="1850"/>
      <c r="E22" s="1851"/>
      <c r="F22" s="1898"/>
      <c r="G22" s="1853"/>
    </row>
    <row r="23" spans="1:7" ht="19.5" customHeight="1">
      <c r="A23" s="1899"/>
      <c r="B23" s="1858"/>
      <c r="C23" s="1859"/>
      <c r="D23" s="1859"/>
      <c r="E23" s="1855"/>
      <c r="F23" s="1900"/>
      <c r="G23" s="1857"/>
    </row>
    <row r="24" spans="1:7" ht="19.5" customHeight="1">
      <c r="A24" s="1899"/>
      <c r="B24" s="1858"/>
      <c r="C24" s="1859"/>
      <c r="D24" s="1859"/>
      <c r="E24" s="1855"/>
      <c r="F24" s="1900"/>
      <c r="G24" s="1857"/>
    </row>
    <row r="25" spans="1:7" ht="19.5" customHeight="1" thickBot="1">
      <c r="A25" s="1901"/>
      <c r="B25" s="1902"/>
      <c r="C25" s="1903"/>
      <c r="D25" s="1863"/>
      <c r="E25" s="1864"/>
      <c r="F25" s="1904"/>
      <c r="G25" s="1866"/>
    </row>
    <row r="26" spans="1:7" ht="3.75" customHeight="1" thickBot="1">
      <c r="A26" s="1905"/>
      <c r="B26" s="1906"/>
      <c r="C26" s="1906"/>
      <c r="D26" s="1906"/>
      <c r="E26" s="1906"/>
      <c r="F26" s="1906"/>
      <c r="G26" s="1907"/>
    </row>
    <row r="27" spans="1:7" ht="19.5" customHeight="1">
      <c r="A27" s="1908" t="s">
        <v>126</v>
      </c>
      <c r="B27" s="1909"/>
      <c r="C27" s="1910"/>
      <c r="D27" s="1910"/>
      <c r="E27" s="1911"/>
      <c r="F27" s="1912"/>
      <c r="G27" s="1913"/>
    </row>
    <row r="28" spans="1:7" ht="17.25" customHeight="1" hidden="1">
      <c r="A28" s="1914"/>
      <c r="B28" s="1915"/>
      <c r="C28" s="1915"/>
      <c r="D28" s="1916"/>
      <c r="E28" s="1917"/>
      <c r="F28" s="1918"/>
      <c r="G28" s="1919"/>
    </row>
    <row r="29" spans="1:7" ht="19.5" customHeight="1">
      <c r="A29" s="1920" t="s">
        <v>127</v>
      </c>
      <c r="B29" s="1921"/>
      <c r="C29" s="1922"/>
      <c r="D29" s="1923"/>
      <c r="E29" s="1924"/>
      <c r="F29" s="1925"/>
      <c r="G29" s="1926"/>
    </row>
    <row r="30" spans="1:7" ht="19.5" customHeight="1">
      <c r="A30" s="1899" t="s">
        <v>128</v>
      </c>
      <c r="B30" s="1927"/>
      <c r="C30" s="1928"/>
      <c r="D30" s="1923"/>
      <c r="E30" s="1924"/>
      <c r="F30" s="1929"/>
      <c r="G30" s="1857"/>
    </row>
    <row r="31" spans="1:7" ht="19.5" customHeight="1">
      <c r="A31" s="1899" t="s">
        <v>129</v>
      </c>
      <c r="B31" s="1930">
        <v>520000</v>
      </c>
      <c r="C31" s="1931">
        <v>522657</v>
      </c>
      <c r="D31" s="1932">
        <v>2287.385</v>
      </c>
      <c r="E31" s="1933"/>
      <c r="F31" s="1933">
        <v>2287.385</v>
      </c>
      <c r="G31" s="1934">
        <v>0</v>
      </c>
    </row>
    <row r="32" spans="1:7" ht="19.5" customHeight="1">
      <c r="A32" s="1899" t="s">
        <v>143</v>
      </c>
      <c r="B32" s="1935"/>
      <c r="C32" s="1936"/>
      <c r="D32" s="1923"/>
      <c r="E32" s="1924"/>
      <c r="F32" s="1924"/>
      <c r="G32" s="1857"/>
    </row>
    <row r="33" spans="1:7" ht="19.5" customHeight="1">
      <c r="A33" s="1937" t="s">
        <v>131</v>
      </c>
      <c r="B33" s="1938"/>
      <c r="C33" s="1939"/>
      <c r="D33" s="1940"/>
      <c r="E33" s="1924"/>
      <c r="F33" s="1924"/>
      <c r="G33" s="1857"/>
    </row>
    <row r="34" spans="1:7" ht="19.5" customHeight="1">
      <c r="A34" s="1899" t="s">
        <v>132</v>
      </c>
      <c r="B34" s="1938"/>
      <c r="C34" s="1939"/>
      <c r="D34" s="1940"/>
      <c r="E34" s="1924"/>
      <c r="F34" s="1924"/>
      <c r="G34" s="1857"/>
    </row>
    <row r="35" spans="1:7" ht="19.5" customHeight="1">
      <c r="A35" s="1937"/>
      <c r="B35" s="1938"/>
      <c r="C35" s="1939"/>
      <c r="D35" s="1940"/>
      <c r="E35" s="1924"/>
      <c r="F35" s="1924"/>
      <c r="G35" s="1857"/>
    </row>
    <row r="36" spans="1:7" ht="19.5" customHeight="1">
      <c r="A36" s="1937"/>
      <c r="B36" s="1941"/>
      <c r="C36" s="1942"/>
      <c r="D36" s="1943"/>
      <c r="E36" s="1924"/>
      <c r="F36" s="1924"/>
      <c r="G36" s="1857"/>
    </row>
    <row r="37" spans="1:7" ht="19.5" customHeight="1" thickBot="1">
      <c r="A37" s="1944" t="s">
        <v>144</v>
      </c>
      <c r="B37" s="1945"/>
      <c r="C37" s="1946"/>
      <c r="D37" s="1947"/>
      <c r="E37" s="1948"/>
      <c r="F37" s="1948"/>
      <c r="G37" s="1866"/>
    </row>
    <row r="38" spans="1:6" ht="16.5" thickBot="1">
      <c r="A38" s="1949"/>
      <c r="B38" s="1950"/>
      <c r="C38" s="1950"/>
      <c r="D38" s="1950"/>
      <c r="E38" s="1951"/>
      <c r="F38" s="1951"/>
    </row>
    <row r="39" spans="1:7" ht="25.5" customHeight="1">
      <c r="A39" s="1817" t="s">
        <v>178</v>
      </c>
      <c r="B39" s="1952"/>
      <c r="C39" s="1952"/>
      <c r="D39" s="1952"/>
      <c r="E39" s="1952"/>
      <c r="F39" s="1952"/>
      <c r="G39" s="1953"/>
    </row>
    <row r="40" spans="1:7" ht="16.5" thickBot="1">
      <c r="A40" s="1954"/>
      <c r="B40" s="1955"/>
      <c r="C40" s="1955"/>
      <c r="D40" s="1955"/>
      <c r="E40" s="1955"/>
      <c r="F40" s="1955"/>
      <c r="G40" s="1956" t="s">
        <v>108</v>
      </c>
    </row>
    <row r="41" spans="1:7" ht="19.5" customHeight="1">
      <c r="A41" s="1957" t="s">
        <v>179</v>
      </c>
      <c r="B41" s="1958" t="s">
        <v>110</v>
      </c>
      <c r="C41" s="1959"/>
      <c r="D41" s="1827" t="s">
        <v>111</v>
      </c>
      <c r="E41" s="1828" t="s">
        <v>174</v>
      </c>
      <c r="F41" s="1829"/>
      <c r="G41" s="1830" t="s">
        <v>113</v>
      </c>
    </row>
    <row r="42" spans="1:7" ht="66.75" customHeight="1">
      <c r="A42" s="1960"/>
      <c r="B42" s="1961" t="s">
        <v>387</v>
      </c>
      <c r="C42" s="1962" t="s">
        <v>388</v>
      </c>
      <c r="D42" s="1834"/>
      <c r="E42" s="1835" t="s">
        <v>175</v>
      </c>
      <c r="F42" s="1836" t="s">
        <v>176</v>
      </c>
      <c r="G42" s="1837"/>
    </row>
    <row r="43" spans="1:7" ht="14.25" customHeight="1" thickBot="1">
      <c r="A43" s="1963"/>
      <c r="B43" s="1964">
        <v>1</v>
      </c>
      <c r="C43" s="1965">
        <v>2</v>
      </c>
      <c r="D43" s="1966">
        <v>3</v>
      </c>
      <c r="E43" s="1840">
        <v>4</v>
      </c>
      <c r="F43" s="1841">
        <v>5</v>
      </c>
      <c r="G43" s="1842" t="s">
        <v>177</v>
      </c>
    </row>
    <row r="44" spans="1:7" ht="19.5" customHeight="1" thickBot="1">
      <c r="A44" s="1843" t="s">
        <v>119</v>
      </c>
      <c r="B44" s="1967"/>
      <c r="C44" s="1967"/>
      <c r="D44" s="1967"/>
      <c r="E44" s="1967"/>
      <c r="F44" s="1967"/>
      <c r="G44" s="1845"/>
    </row>
    <row r="45" spans="1:7" ht="19.5" customHeight="1">
      <c r="A45" s="1968" t="s">
        <v>180</v>
      </c>
      <c r="B45" s="1969"/>
      <c r="C45" s="1970"/>
      <c r="D45" s="1971"/>
      <c r="E45" s="1970"/>
      <c r="F45" s="1970"/>
      <c r="G45" s="1972"/>
    </row>
    <row r="46" spans="1:7" ht="19.5" customHeight="1">
      <c r="A46" s="1973" t="s">
        <v>181</v>
      </c>
      <c r="B46" s="1974"/>
      <c r="C46" s="1975"/>
      <c r="D46" s="1976"/>
      <c r="E46" s="1975"/>
      <c r="F46" s="1975"/>
      <c r="G46" s="1977"/>
    </row>
    <row r="47" spans="1:7" ht="19.5" customHeight="1" thickBot="1">
      <c r="A47" s="1978" t="s">
        <v>182</v>
      </c>
      <c r="B47" s="1979"/>
      <c r="C47" s="1980"/>
      <c r="D47" s="1981"/>
      <c r="E47" s="1982"/>
      <c r="F47" s="1980"/>
      <c r="G47" s="1983"/>
    </row>
    <row r="48" spans="1:7" ht="19.5" customHeight="1" thickBot="1">
      <c r="A48" s="1843" t="s">
        <v>120</v>
      </c>
      <c r="B48" s="1967"/>
      <c r="C48" s="1967"/>
      <c r="D48" s="1967"/>
      <c r="E48" s="1967"/>
      <c r="F48" s="1967"/>
      <c r="G48" s="1845"/>
    </row>
    <row r="49" spans="1:7" ht="19.5" customHeight="1">
      <c r="A49" s="1984" t="s">
        <v>180</v>
      </c>
      <c r="B49" s="1985"/>
      <c r="C49" s="1986"/>
      <c r="D49" s="1987"/>
      <c r="E49" s="1986"/>
      <c r="F49" s="1986"/>
      <c r="G49" s="1988"/>
    </row>
    <row r="50" spans="1:7" ht="19.5" customHeight="1">
      <c r="A50" s="1989" t="s">
        <v>183</v>
      </c>
      <c r="B50" s="1990"/>
      <c r="C50" s="1991"/>
      <c r="D50" s="1992"/>
      <c r="E50" s="1991"/>
      <c r="F50" s="1991"/>
      <c r="G50" s="1993"/>
    </row>
    <row r="51" spans="1:7" ht="19.5" customHeight="1">
      <c r="A51" s="1989" t="s">
        <v>184</v>
      </c>
      <c r="B51" s="1990"/>
      <c r="C51" s="1991"/>
      <c r="D51" s="1992"/>
      <c r="E51" s="1991"/>
      <c r="F51" s="1991"/>
      <c r="G51" s="1993"/>
    </row>
    <row r="52" spans="1:7" ht="19.5" customHeight="1">
      <c r="A52" s="1994"/>
      <c r="B52" s="1995"/>
      <c r="C52" s="1996"/>
      <c r="D52" s="1997"/>
      <c r="E52" s="1996"/>
      <c r="F52" s="1996"/>
      <c r="G52" s="1998"/>
    </row>
    <row r="53" spans="1:7" ht="19.5" customHeight="1">
      <c r="A53" s="1999"/>
      <c r="B53" s="2000"/>
      <c r="C53" s="2001"/>
      <c r="D53" s="2002"/>
      <c r="E53" s="2001"/>
      <c r="F53" s="2001"/>
      <c r="G53" s="2003"/>
    </row>
    <row r="54" spans="1:7" ht="19.5" customHeight="1" thickBot="1">
      <c r="A54" s="2004" t="s">
        <v>182</v>
      </c>
      <c r="B54" s="2005"/>
      <c r="C54" s="2006"/>
      <c r="D54" s="2007"/>
      <c r="E54" s="2006"/>
      <c r="F54" s="2006"/>
      <c r="G54" s="2008"/>
    </row>
    <row r="55" spans="1:7" ht="19.5" customHeight="1" thickBot="1">
      <c r="A55" s="1843" t="s">
        <v>125</v>
      </c>
      <c r="B55" s="1967"/>
      <c r="C55" s="1967"/>
      <c r="D55" s="1967"/>
      <c r="E55" s="1967"/>
      <c r="F55" s="1967"/>
      <c r="G55" s="1845"/>
    </row>
    <row r="56" spans="1:7" ht="19.5" customHeight="1">
      <c r="A56" s="1968"/>
      <c r="B56" s="1969"/>
      <c r="C56" s="1970"/>
      <c r="D56" s="1971"/>
      <c r="E56" s="1970"/>
      <c r="F56" s="1970"/>
      <c r="G56" s="1972"/>
    </row>
    <row r="57" spans="1:7" ht="19.5" customHeight="1">
      <c r="A57" s="2009"/>
      <c r="B57" s="2010"/>
      <c r="C57" s="2011"/>
      <c r="D57" s="2012"/>
      <c r="E57" s="2011"/>
      <c r="F57" s="2011"/>
      <c r="G57" s="2013"/>
    </row>
    <row r="58" spans="1:7" ht="19.5" customHeight="1" thickBot="1">
      <c r="A58" s="2004" t="s">
        <v>182</v>
      </c>
      <c r="B58" s="2005"/>
      <c r="C58" s="2006"/>
      <c r="D58" s="2007"/>
      <c r="E58" s="2006"/>
      <c r="F58" s="2006"/>
      <c r="G58" s="2008"/>
    </row>
    <row r="59" spans="1:7" ht="3.75" customHeight="1" thickBot="1">
      <c r="A59" s="2014"/>
      <c r="B59" s="2015"/>
      <c r="C59" s="2015"/>
      <c r="D59" s="2015"/>
      <c r="E59" s="2015"/>
      <c r="F59" s="2015"/>
      <c r="G59" s="2016"/>
    </row>
    <row r="60" spans="1:7" ht="19.5" customHeight="1" thickBot="1">
      <c r="A60" s="2017" t="s">
        <v>185</v>
      </c>
      <c r="B60" s="2018"/>
      <c r="C60" s="2006"/>
      <c r="D60" s="2007"/>
      <c r="E60" s="2019"/>
      <c r="F60" s="2006"/>
      <c r="G60" s="2008"/>
    </row>
    <row r="61" ht="14.25" customHeight="1" thickBot="1"/>
    <row r="62" spans="1:7" ht="28.5" customHeight="1">
      <c r="A62" s="1817" t="s">
        <v>186</v>
      </c>
      <c r="B62" s="1952"/>
      <c r="C62" s="1952"/>
      <c r="D62" s="1952"/>
      <c r="E62" s="1952"/>
      <c r="F62" s="1952"/>
      <c r="G62" s="1953"/>
    </row>
    <row r="63" spans="1:7" ht="16.5" thickBot="1">
      <c r="A63" s="1954"/>
      <c r="B63" s="1955"/>
      <c r="C63" s="1955"/>
      <c r="D63" s="1955"/>
      <c r="E63" s="1955"/>
      <c r="F63" s="1955"/>
      <c r="G63" s="1956" t="s">
        <v>108</v>
      </c>
    </row>
    <row r="64" spans="1:7" ht="19.5" customHeight="1">
      <c r="A64" s="2020" t="s">
        <v>187</v>
      </c>
      <c r="B64" s="2021" t="s">
        <v>110</v>
      </c>
      <c r="C64" s="1829"/>
      <c r="D64" s="1827" t="s">
        <v>111</v>
      </c>
      <c r="E64" s="1828" t="s">
        <v>174</v>
      </c>
      <c r="F64" s="1829"/>
      <c r="G64" s="1830" t="s">
        <v>113</v>
      </c>
    </row>
    <row r="65" spans="1:7" ht="64.5" customHeight="1">
      <c r="A65" s="2022"/>
      <c r="B65" s="2023" t="s">
        <v>387</v>
      </c>
      <c r="C65" s="2024" t="s">
        <v>388</v>
      </c>
      <c r="D65" s="2025"/>
      <c r="E65" s="1835" t="s">
        <v>175</v>
      </c>
      <c r="F65" s="1836" t="s">
        <v>176</v>
      </c>
      <c r="G65" s="1837"/>
    </row>
    <row r="66" spans="1:7" ht="14.25" customHeight="1" thickBot="1">
      <c r="A66" s="1963"/>
      <c r="B66" s="2026">
        <v>1</v>
      </c>
      <c r="C66" s="2027">
        <v>2</v>
      </c>
      <c r="D66" s="1966">
        <v>3</v>
      </c>
      <c r="E66" s="1840">
        <v>4</v>
      </c>
      <c r="F66" s="1841">
        <v>5</v>
      </c>
      <c r="G66" s="1842" t="s">
        <v>177</v>
      </c>
    </row>
    <row r="67" spans="1:7" ht="19.5" customHeight="1" thickBot="1">
      <c r="A67" s="1843" t="s">
        <v>119</v>
      </c>
      <c r="B67" s="1967"/>
      <c r="C67" s="1967"/>
      <c r="D67" s="1967"/>
      <c r="E67" s="1967"/>
      <c r="F67" s="1967"/>
      <c r="G67" s="1845"/>
    </row>
    <row r="68" spans="1:7" ht="19.5" customHeight="1">
      <c r="A68" s="2028"/>
      <c r="B68" s="2029"/>
      <c r="C68" s="2030"/>
      <c r="D68" s="2030"/>
      <c r="E68" s="2031"/>
      <c r="F68" s="2030"/>
      <c r="G68" s="2032"/>
    </row>
    <row r="69" spans="1:7" ht="19.5" customHeight="1">
      <c r="A69" s="1899"/>
      <c r="B69" s="2033"/>
      <c r="C69" s="2034"/>
      <c r="D69" s="2034"/>
      <c r="E69" s="2035"/>
      <c r="F69" s="2034"/>
      <c r="G69" s="2036"/>
    </row>
    <row r="70" spans="1:7" ht="25.5" customHeight="1" thickBot="1">
      <c r="A70" s="2004" t="s">
        <v>182</v>
      </c>
      <c r="B70" s="2005"/>
      <c r="C70" s="2006"/>
      <c r="D70" s="2007"/>
      <c r="E70" s="2006"/>
      <c r="F70" s="2006"/>
      <c r="G70" s="2008"/>
    </row>
    <row r="71" spans="1:7" ht="19.5" customHeight="1" thickBot="1">
      <c r="A71" s="1843" t="s">
        <v>120</v>
      </c>
      <c r="B71" s="1967"/>
      <c r="C71" s="1967"/>
      <c r="D71" s="1967"/>
      <c r="E71" s="1967"/>
      <c r="F71" s="1967"/>
      <c r="G71" s="1845"/>
    </row>
    <row r="72" spans="1:7" ht="19.5" customHeight="1">
      <c r="A72" s="2028" t="s">
        <v>161</v>
      </c>
      <c r="B72" s="2037">
        <v>15116</v>
      </c>
      <c r="C72" s="2038">
        <v>15116</v>
      </c>
      <c r="D72" s="2039">
        <v>14697</v>
      </c>
      <c r="E72" s="2038"/>
      <c r="F72" s="2038">
        <v>11354</v>
      </c>
      <c r="G72" s="2040">
        <v>22.12</v>
      </c>
    </row>
    <row r="73" spans="1:7" ht="19.5" customHeight="1">
      <c r="A73" s="1899" t="s">
        <v>162</v>
      </c>
      <c r="B73" s="2041">
        <v>78482</v>
      </c>
      <c r="C73" s="2042">
        <v>78482</v>
      </c>
      <c r="D73" s="2043">
        <v>34906</v>
      </c>
      <c r="E73" s="2042"/>
      <c r="F73" s="2042">
        <v>23723</v>
      </c>
      <c r="G73" s="2044">
        <v>14.25</v>
      </c>
    </row>
    <row r="74" spans="1:7" ht="25.5" customHeight="1" thickBot="1">
      <c r="A74" s="2004" t="s">
        <v>182</v>
      </c>
      <c r="B74" s="2045">
        <v>93598</v>
      </c>
      <c r="C74" s="2046">
        <v>93598</v>
      </c>
      <c r="D74" s="2047">
        <v>49603</v>
      </c>
      <c r="E74" s="2046"/>
      <c r="F74" s="2046">
        <f>SUM(F72:F73)</f>
        <v>35077</v>
      </c>
      <c r="G74" s="2048">
        <v>15.52</v>
      </c>
    </row>
    <row r="75" spans="1:7" ht="19.5" customHeight="1" thickBot="1">
      <c r="A75" s="1843" t="s">
        <v>125</v>
      </c>
      <c r="B75" s="1967"/>
      <c r="C75" s="1967"/>
      <c r="D75" s="1967"/>
      <c r="E75" s="1967"/>
      <c r="F75" s="1967"/>
      <c r="G75" s="1845"/>
    </row>
    <row r="76" spans="1:7" ht="19.5" customHeight="1">
      <c r="A76" s="2049"/>
      <c r="B76" s="2050"/>
      <c r="C76" s="2051"/>
      <c r="D76" s="2052"/>
      <c r="E76" s="2051"/>
      <c r="F76" s="2051"/>
      <c r="G76" s="2053"/>
    </row>
    <row r="77" spans="1:7" ht="19.5" customHeight="1">
      <c r="A77" s="2009"/>
      <c r="B77" s="2010"/>
      <c r="C77" s="2011"/>
      <c r="D77" s="2012"/>
      <c r="E77" s="2011"/>
      <c r="F77" s="2011"/>
      <c r="G77" s="2013"/>
    </row>
    <row r="78" spans="1:7" ht="25.5" customHeight="1" thickBot="1">
      <c r="A78" s="2004" t="s">
        <v>182</v>
      </c>
      <c r="B78" s="2054"/>
      <c r="C78" s="2055"/>
      <c r="D78" s="2056"/>
      <c r="E78" s="2055"/>
      <c r="F78" s="2055"/>
      <c r="G78" s="2057"/>
    </row>
    <row r="79" spans="1:7" ht="4.5" customHeight="1" thickBot="1">
      <c r="A79" s="2004"/>
      <c r="B79" s="2005"/>
      <c r="C79" s="2006"/>
      <c r="D79" s="2007"/>
      <c r="E79" s="2006"/>
      <c r="F79" s="2006"/>
      <c r="G79" s="2008"/>
    </row>
    <row r="80" spans="1:7" ht="25.5" customHeight="1" thickBot="1">
      <c r="A80" s="2058" t="s">
        <v>188</v>
      </c>
      <c r="B80" s="2059">
        <v>93598</v>
      </c>
      <c r="C80" s="2060">
        <v>93598</v>
      </c>
      <c r="D80" s="2061">
        <v>49603</v>
      </c>
      <c r="E80" s="2062"/>
      <c r="F80" s="2060">
        <v>35077</v>
      </c>
      <c r="G80" s="2063">
        <v>15.52</v>
      </c>
    </row>
    <row r="81" spans="1:7" ht="27" customHeight="1">
      <c r="A81" s="2064" t="s">
        <v>151</v>
      </c>
      <c r="B81" s="2064"/>
      <c r="C81" s="2065" t="s">
        <v>167</v>
      </c>
      <c r="D81" s="2065"/>
      <c r="F81" s="2064" t="s">
        <v>911</v>
      </c>
      <c r="G81" s="2066">
        <v>40224</v>
      </c>
    </row>
    <row r="82" spans="1:3" ht="19.5" customHeight="1">
      <c r="A82" s="1816" t="s">
        <v>168</v>
      </c>
      <c r="C82" s="1816" t="s">
        <v>169</v>
      </c>
    </row>
    <row r="83" ht="19.5" customHeight="1">
      <c r="E83" s="2067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mergeCells count="29">
    <mergeCell ref="C81:D81"/>
    <mergeCell ref="A75:G75"/>
    <mergeCell ref="A48:G48"/>
    <mergeCell ref="A55:G55"/>
    <mergeCell ref="A62:G62"/>
    <mergeCell ref="A64:A66"/>
    <mergeCell ref="B64:C64"/>
    <mergeCell ref="D64:D65"/>
    <mergeCell ref="E64:F64"/>
    <mergeCell ref="G64:G65"/>
    <mergeCell ref="A71:G71"/>
    <mergeCell ref="A28:D28"/>
    <mergeCell ref="B41:C41"/>
    <mergeCell ref="D41:D42"/>
    <mergeCell ref="E41:F41"/>
    <mergeCell ref="A39:G39"/>
    <mergeCell ref="A67:G67"/>
    <mergeCell ref="A5:G5"/>
    <mergeCell ref="A7:A9"/>
    <mergeCell ref="B7:C7"/>
    <mergeCell ref="D7:D8"/>
    <mergeCell ref="E7:F7"/>
    <mergeCell ref="G7:G8"/>
    <mergeCell ref="A10:G10"/>
    <mergeCell ref="A15:G15"/>
    <mergeCell ref="A21:G21"/>
    <mergeCell ref="A44:G44"/>
    <mergeCell ref="G41:G42"/>
    <mergeCell ref="A41:A4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3" r:id="rId1"/>
  <headerFooter alignWithMargins="0">
    <oddFooter>&amp;RStrana &amp;P</oddFooter>
  </headerFooter>
  <rowBreaks count="2" manualBreakCount="2">
    <brk id="38" max="255" man="1"/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39"/>
  <sheetViews>
    <sheetView view="pageBreakPreview" zoomScale="75" zoomScaleNormal="75" zoomScaleSheetLayoutView="75" workbookViewId="0" topLeftCell="D4">
      <selection activeCell="L117" sqref="L117"/>
    </sheetView>
  </sheetViews>
  <sheetFormatPr defaultColWidth="9.140625" defaultRowHeight="12.75"/>
  <cols>
    <col min="1" max="1" width="11.7109375" style="2068" customWidth="1"/>
    <col min="2" max="2" width="7.421875" style="2068" customWidth="1"/>
    <col min="3" max="3" width="99.140625" style="2068" customWidth="1"/>
    <col min="4" max="4" width="18.00390625" style="2068" customWidth="1"/>
    <col min="5" max="5" width="19.57421875" style="2068" bestFit="1" customWidth="1"/>
    <col min="6" max="6" width="19.140625" style="2068" customWidth="1"/>
    <col min="7" max="7" width="15.8515625" style="2069" customWidth="1"/>
    <col min="8" max="8" width="14.57421875" style="2072" customWidth="1"/>
    <col min="9" max="16384" width="9.140625" style="2068" customWidth="1"/>
  </cols>
  <sheetData>
    <row r="1" ht="15">
      <c r="H1" s="2070" t="s">
        <v>190</v>
      </c>
    </row>
    <row r="2" spans="1:7" ht="16.5" customHeight="1">
      <c r="A2" s="2068" t="s">
        <v>191</v>
      </c>
      <c r="G2" s="2071"/>
    </row>
    <row r="3" spans="1:8" ht="16.5" customHeight="1">
      <c r="A3" s="2068" t="s">
        <v>192</v>
      </c>
      <c r="D3" s="2073" t="s">
        <v>193</v>
      </c>
      <c r="H3" s="2072" t="s">
        <v>1003</v>
      </c>
    </row>
    <row r="4" ht="16.5" customHeight="1">
      <c r="D4" s="2074"/>
    </row>
    <row r="5" spans="1:6" ht="16.5" customHeight="1">
      <c r="A5" s="2068" t="s">
        <v>12</v>
      </c>
      <c r="B5" s="2075" t="s">
        <v>194</v>
      </c>
      <c r="C5" s="2075"/>
      <c r="D5" s="2076"/>
      <c r="E5" s="2076"/>
      <c r="F5" s="2077"/>
    </row>
    <row r="6" spans="2:8" ht="16.5" customHeight="1" thickBot="1">
      <c r="B6" s="2075"/>
      <c r="C6" s="2075"/>
      <c r="D6" s="2076"/>
      <c r="E6" s="2076"/>
      <c r="F6" s="2078" t="s">
        <v>195</v>
      </c>
      <c r="G6" s="2078"/>
      <c r="H6" s="2077"/>
    </row>
    <row r="7" spans="1:8" ht="52.5" customHeight="1" thickBot="1" thickTop="1">
      <c r="A7" s="2079" t="s">
        <v>196</v>
      </c>
      <c r="B7" s="2080" t="s">
        <v>922</v>
      </c>
      <c r="C7" s="2081" t="s">
        <v>197</v>
      </c>
      <c r="D7" s="2082" t="s">
        <v>198</v>
      </c>
      <c r="E7" s="2083" t="s">
        <v>199</v>
      </c>
      <c r="F7" s="2084" t="s">
        <v>200</v>
      </c>
      <c r="G7" s="2085" t="s">
        <v>201</v>
      </c>
      <c r="H7" s="2086" t="s">
        <v>202</v>
      </c>
    </row>
    <row r="8" spans="1:8" ht="18" customHeight="1">
      <c r="A8" s="2087" t="s">
        <v>203</v>
      </c>
      <c r="B8" s="2088"/>
      <c r="C8" s="2089"/>
      <c r="D8" s="2089">
        <v>0</v>
      </c>
      <c r="E8" s="2089">
        <v>1</v>
      </c>
      <c r="F8" s="2089">
        <v>2</v>
      </c>
      <c r="G8" s="2090">
        <v>3</v>
      </c>
      <c r="H8" s="2091">
        <v>4</v>
      </c>
    </row>
    <row r="9" spans="1:8" ht="16.5" customHeight="1">
      <c r="A9" s="2092" t="s">
        <v>204</v>
      </c>
      <c r="B9" s="2093">
        <v>1</v>
      </c>
      <c r="C9" s="2094" t="s">
        <v>205</v>
      </c>
      <c r="D9" s="2095">
        <v>0</v>
      </c>
      <c r="E9" s="2095">
        <v>2602790</v>
      </c>
      <c r="F9" s="2095"/>
      <c r="G9" s="2096">
        <v>2602790</v>
      </c>
      <c r="H9" s="2097">
        <f aca="true" t="shared" si="0" ref="H9:H27">G9-E9</f>
        <v>0</v>
      </c>
    </row>
    <row r="10" spans="1:8" ht="16.5" customHeight="1">
      <c r="A10" s="2092" t="s">
        <v>206</v>
      </c>
      <c r="B10" s="2093">
        <v>2</v>
      </c>
      <c r="C10" s="2094" t="s">
        <v>207</v>
      </c>
      <c r="D10" s="2095"/>
      <c r="E10" s="2095">
        <v>0</v>
      </c>
      <c r="F10" s="2095"/>
      <c r="G10" s="2095"/>
      <c r="H10" s="2097">
        <f t="shared" si="0"/>
        <v>0</v>
      </c>
    </row>
    <row r="11" spans="1:8" ht="16.5" customHeight="1">
      <c r="A11" s="2092" t="s">
        <v>208</v>
      </c>
      <c r="B11" s="2093">
        <v>3</v>
      </c>
      <c r="C11" s="2094" t="s">
        <v>209</v>
      </c>
      <c r="D11" s="2095">
        <v>0</v>
      </c>
      <c r="E11" s="2095">
        <v>91153820</v>
      </c>
      <c r="F11" s="2095"/>
      <c r="G11" s="2095">
        <v>91153820</v>
      </c>
      <c r="H11" s="2097">
        <f t="shared" si="0"/>
        <v>0</v>
      </c>
    </row>
    <row r="12" spans="1:8" ht="15" customHeight="1">
      <c r="A12" s="2092" t="s">
        <v>210</v>
      </c>
      <c r="B12" s="2093">
        <v>4</v>
      </c>
      <c r="C12" s="2094" t="s">
        <v>211</v>
      </c>
      <c r="D12" s="2095"/>
      <c r="E12" s="2095">
        <v>0</v>
      </c>
      <c r="F12" s="2095"/>
      <c r="G12" s="2095"/>
      <c r="H12" s="2097">
        <f t="shared" si="0"/>
        <v>0</v>
      </c>
    </row>
    <row r="13" spans="1:8" ht="16.5" customHeight="1">
      <c r="A13" s="2092" t="s">
        <v>212</v>
      </c>
      <c r="B13" s="2093">
        <v>5</v>
      </c>
      <c r="C13" s="2094" t="s">
        <v>213</v>
      </c>
      <c r="D13" s="2095"/>
      <c r="E13" s="2095">
        <v>0</v>
      </c>
      <c r="F13" s="2095"/>
      <c r="G13" s="2095"/>
      <c r="H13" s="2097">
        <f t="shared" si="0"/>
        <v>0</v>
      </c>
    </row>
    <row r="14" spans="1:8" ht="16.5" customHeight="1">
      <c r="A14" s="2092" t="s">
        <v>214</v>
      </c>
      <c r="B14" s="2093">
        <v>6</v>
      </c>
      <c r="C14" s="2094" t="s">
        <v>215</v>
      </c>
      <c r="D14" s="2095"/>
      <c r="E14" s="2095">
        <v>0</v>
      </c>
      <c r="F14" s="2095"/>
      <c r="G14" s="2095"/>
      <c r="H14" s="2097">
        <f t="shared" si="0"/>
        <v>0</v>
      </c>
    </row>
    <row r="15" spans="1:8" ht="16.5" customHeight="1">
      <c r="A15" s="2092" t="s">
        <v>216</v>
      </c>
      <c r="B15" s="2093">
        <v>7</v>
      </c>
      <c r="C15" s="2094" t="s">
        <v>217</v>
      </c>
      <c r="D15" s="2095"/>
      <c r="E15" s="2095">
        <v>0</v>
      </c>
      <c r="F15" s="2095"/>
      <c r="G15" s="2095"/>
      <c r="H15" s="2097">
        <f t="shared" si="0"/>
        <v>0</v>
      </c>
    </row>
    <row r="16" spans="1:8" ht="16.5" customHeight="1">
      <c r="A16" s="2092" t="s">
        <v>218</v>
      </c>
      <c r="B16" s="2093">
        <v>8</v>
      </c>
      <c r="C16" s="2094" t="s">
        <v>219</v>
      </c>
      <c r="D16" s="2095">
        <v>0</v>
      </c>
      <c r="E16" s="2095">
        <v>191000</v>
      </c>
      <c r="F16" s="2095"/>
      <c r="G16" s="2095">
        <v>191000</v>
      </c>
      <c r="H16" s="2097">
        <f t="shared" si="0"/>
        <v>0</v>
      </c>
    </row>
    <row r="17" spans="1:8" ht="16.5" customHeight="1">
      <c r="A17" s="2092" t="s">
        <v>220</v>
      </c>
      <c r="B17" s="2093">
        <v>9</v>
      </c>
      <c r="C17" s="2094" t="s">
        <v>221</v>
      </c>
      <c r="D17" s="2095"/>
      <c r="E17" s="2095">
        <v>0</v>
      </c>
      <c r="F17" s="2095"/>
      <c r="G17" s="2095"/>
      <c r="H17" s="2097">
        <f t="shared" si="0"/>
        <v>0</v>
      </c>
    </row>
    <row r="18" spans="1:8" ht="16.5" customHeight="1">
      <c r="A18" s="2092" t="s">
        <v>222</v>
      </c>
      <c r="B18" s="2093">
        <v>10</v>
      </c>
      <c r="C18" s="2094" t="s">
        <v>223</v>
      </c>
      <c r="D18" s="2095"/>
      <c r="E18" s="2095">
        <v>0</v>
      </c>
      <c r="F18" s="2095"/>
      <c r="G18" s="2095"/>
      <c r="H18" s="2097">
        <f t="shared" si="0"/>
        <v>0</v>
      </c>
    </row>
    <row r="19" spans="1:8" ht="16.5" customHeight="1">
      <c r="A19" s="2092" t="s">
        <v>224</v>
      </c>
      <c r="B19" s="2093">
        <v>11</v>
      </c>
      <c r="C19" s="2094" t="s">
        <v>225</v>
      </c>
      <c r="D19" s="2095"/>
      <c r="E19" s="2095">
        <v>0</v>
      </c>
      <c r="F19" s="2095"/>
      <c r="G19" s="2095"/>
      <c r="H19" s="2097">
        <f t="shared" si="0"/>
        <v>0</v>
      </c>
    </row>
    <row r="20" spans="1:8" ht="16.5" customHeight="1">
      <c r="A20" s="2092" t="s">
        <v>226</v>
      </c>
      <c r="B20" s="2093">
        <v>12</v>
      </c>
      <c r="C20" s="2094" t="s">
        <v>227</v>
      </c>
      <c r="D20" s="2095"/>
      <c r="E20" s="2095">
        <v>0</v>
      </c>
      <c r="F20" s="2095"/>
      <c r="G20" s="2095"/>
      <c r="H20" s="2097">
        <f t="shared" si="0"/>
        <v>0</v>
      </c>
    </row>
    <row r="21" spans="1:8" ht="16.5" customHeight="1">
      <c r="A21" s="2092" t="s">
        <v>228</v>
      </c>
      <c r="B21" s="2093">
        <v>13</v>
      </c>
      <c r="C21" s="2094" t="s">
        <v>229</v>
      </c>
      <c r="D21" s="2095"/>
      <c r="E21" s="2095">
        <v>0</v>
      </c>
      <c r="F21" s="2095"/>
      <c r="G21" s="2095"/>
      <c r="H21" s="2097">
        <f t="shared" si="0"/>
        <v>0</v>
      </c>
    </row>
    <row r="22" spans="1:8" ht="16.5" customHeight="1">
      <c r="A22" s="2092" t="s">
        <v>230</v>
      </c>
      <c r="B22" s="2093">
        <v>14</v>
      </c>
      <c r="C22" s="2094" t="s">
        <v>231</v>
      </c>
      <c r="D22" s="2095"/>
      <c r="E22" s="2095">
        <v>0</v>
      </c>
      <c r="F22" s="2095"/>
      <c r="G22" s="2095"/>
      <c r="H22" s="2097">
        <f t="shared" si="0"/>
        <v>0</v>
      </c>
    </row>
    <row r="23" spans="1:8" s="2104" customFormat="1" ht="16.5" customHeight="1">
      <c r="A23" s="2098" t="s">
        <v>232</v>
      </c>
      <c r="B23" s="2099">
        <v>15</v>
      </c>
      <c r="C23" s="2100" t="s">
        <v>233</v>
      </c>
      <c r="D23" s="2101"/>
      <c r="E23" s="2102">
        <v>0</v>
      </c>
      <c r="F23" s="2102"/>
      <c r="G23" s="2101"/>
      <c r="H23" s="2103">
        <f t="shared" si="0"/>
        <v>0</v>
      </c>
    </row>
    <row r="24" spans="1:8" ht="16.5" customHeight="1">
      <c r="A24" s="2092" t="s">
        <v>234</v>
      </c>
      <c r="B24" s="2093">
        <v>16</v>
      </c>
      <c r="C24" s="2094" t="s">
        <v>235</v>
      </c>
      <c r="D24" s="2101"/>
      <c r="E24" s="2102">
        <v>0</v>
      </c>
      <c r="F24" s="2102"/>
      <c r="G24" s="2102"/>
      <c r="H24" s="2097">
        <f t="shared" si="0"/>
        <v>0</v>
      </c>
    </row>
    <row r="25" spans="1:8" ht="16.5" customHeight="1">
      <c r="A25" s="2098" t="s">
        <v>236</v>
      </c>
      <c r="B25" s="2099">
        <v>17</v>
      </c>
      <c r="C25" s="2105" t="s">
        <v>237</v>
      </c>
      <c r="D25" s="2101"/>
      <c r="E25" s="2102">
        <v>0</v>
      </c>
      <c r="F25" s="2102"/>
      <c r="G25" s="2101"/>
      <c r="H25" s="2097">
        <f t="shared" si="0"/>
        <v>0</v>
      </c>
    </row>
    <row r="26" spans="1:8" ht="16.5" customHeight="1">
      <c r="A26" s="2098" t="s">
        <v>238</v>
      </c>
      <c r="B26" s="2099">
        <v>18</v>
      </c>
      <c r="C26" s="2105" t="s">
        <v>239</v>
      </c>
      <c r="D26" s="2101"/>
      <c r="E26" s="2102">
        <v>0</v>
      </c>
      <c r="F26" s="2102"/>
      <c r="G26" s="2102"/>
      <c r="H26" s="2097">
        <f t="shared" si="0"/>
        <v>0</v>
      </c>
    </row>
    <row r="27" spans="1:8" ht="16.5" customHeight="1" thickBot="1">
      <c r="A27" s="2106" t="s">
        <v>240</v>
      </c>
      <c r="B27" s="2107">
        <v>19</v>
      </c>
      <c r="C27" s="2108" t="s">
        <v>241</v>
      </c>
      <c r="D27" s="2109"/>
      <c r="E27" s="2109">
        <v>0</v>
      </c>
      <c r="F27" s="2109"/>
      <c r="G27" s="2109"/>
      <c r="H27" s="2110">
        <f t="shared" si="0"/>
        <v>0</v>
      </c>
    </row>
    <row r="28" spans="1:8" s="2104" customFormat="1" ht="16.5" customHeight="1" thickBot="1">
      <c r="A28" s="2111"/>
      <c r="B28" s="2112">
        <v>20</v>
      </c>
      <c r="C28" s="2113" t="s">
        <v>242</v>
      </c>
      <c r="D28" s="2114"/>
      <c r="E28" s="2114">
        <f>SUM(E9:E27)</f>
        <v>93947610</v>
      </c>
      <c r="F28" s="2114"/>
      <c r="G28" s="2114">
        <f>SUM(G9:G27)</f>
        <v>93947610</v>
      </c>
      <c r="H28" s="2115">
        <f>SUM(H9:H27)</f>
        <v>0</v>
      </c>
    </row>
    <row r="29" spans="1:8" s="2104" customFormat="1" ht="16.5" customHeight="1" thickBot="1">
      <c r="A29" s="2111" t="s">
        <v>243</v>
      </c>
      <c r="B29" s="2116">
        <v>21</v>
      </c>
      <c r="C29" s="2113" t="s">
        <v>244</v>
      </c>
      <c r="D29" s="2114"/>
      <c r="E29" s="2114">
        <v>0</v>
      </c>
      <c r="F29" s="2114"/>
      <c r="G29" s="2114"/>
      <c r="H29" s="2117">
        <f>G29-E29</f>
        <v>0</v>
      </c>
    </row>
    <row r="30" spans="1:8" s="2104" customFormat="1" ht="16.5" customHeight="1">
      <c r="A30" s="2092" t="s">
        <v>245</v>
      </c>
      <c r="B30" s="2093">
        <v>22</v>
      </c>
      <c r="C30" s="2118" t="s">
        <v>246</v>
      </c>
      <c r="D30" s="2095">
        <v>0</v>
      </c>
      <c r="E30" s="2095">
        <v>2152720</v>
      </c>
      <c r="F30" s="2095"/>
      <c r="G30" s="2119">
        <v>2152720</v>
      </c>
      <c r="H30" s="2120">
        <f>G30-E30</f>
        <v>0</v>
      </c>
    </row>
    <row r="31" spans="1:8" s="2104" customFormat="1" ht="16.5" customHeight="1">
      <c r="A31" s="2092" t="s">
        <v>247</v>
      </c>
      <c r="B31" s="2093">
        <v>23</v>
      </c>
      <c r="C31" s="2121" t="s">
        <v>248</v>
      </c>
      <c r="D31" s="2095">
        <v>0</v>
      </c>
      <c r="E31" s="2095">
        <v>281560530</v>
      </c>
      <c r="F31" s="2095"/>
      <c r="G31" s="2119">
        <v>281560530</v>
      </c>
      <c r="H31" s="2097">
        <f>G31-E31</f>
        <v>0</v>
      </c>
    </row>
    <row r="32" spans="1:8" s="2104" customFormat="1" ht="16.5" customHeight="1">
      <c r="A32" s="2098" t="s">
        <v>249</v>
      </c>
      <c r="B32" s="2107">
        <v>24</v>
      </c>
      <c r="C32" s="2122" t="s">
        <v>250</v>
      </c>
      <c r="D32" s="2095">
        <v>0</v>
      </c>
      <c r="E32" s="2095">
        <v>51890670</v>
      </c>
      <c r="F32" s="2095"/>
      <c r="G32" s="2119">
        <v>51890670</v>
      </c>
      <c r="H32" s="2097">
        <f>G32-E32</f>
        <v>0</v>
      </c>
    </row>
    <row r="33" spans="1:8" s="2104" customFormat="1" ht="16.5" customHeight="1" thickBot="1">
      <c r="A33" s="2106" t="s">
        <v>251</v>
      </c>
      <c r="B33" s="2099">
        <v>25</v>
      </c>
      <c r="C33" s="2100" t="s">
        <v>252</v>
      </c>
      <c r="D33" s="2123"/>
      <c r="E33" s="2124">
        <v>0</v>
      </c>
      <c r="F33" s="2124"/>
      <c r="G33" s="2123"/>
      <c r="H33" s="2125">
        <f>G33-E33</f>
        <v>0</v>
      </c>
    </row>
    <row r="34" spans="1:8" ht="16.5" customHeight="1" thickBot="1">
      <c r="A34" s="2111"/>
      <c r="B34" s="2116">
        <v>26</v>
      </c>
      <c r="C34" s="2113" t="s">
        <v>253</v>
      </c>
      <c r="D34" s="2114"/>
      <c r="E34" s="2126">
        <f>SUM(E30:E33)</f>
        <v>335603920</v>
      </c>
      <c r="F34" s="2126"/>
      <c r="G34" s="2126">
        <f>SUM(G30:G33)</f>
        <v>335603920</v>
      </c>
      <c r="H34" s="2115">
        <f>SUM(H30:H33)</f>
        <v>0</v>
      </c>
    </row>
    <row r="35" spans="1:8" ht="16.5" customHeight="1">
      <c r="A35" s="2127">
        <v>1011</v>
      </c>
      <c r="B35" s="2128">
        <v>27</v>
      </c>
      <c r="C35" s="2129" t="s">
        <v>254</v>
      </c>
      <c r="D35" s="2130"/>
      <c r="E35" s="2130">
        <v>0</v>
      </c>
      <c r="F35" s="2130"/>
      <c r="G35" s="2130"/>
      <c r="H35" s="2131">
        <f aca="true" t="shared" si="1" ref="H35:H40">G35-E35</f>
        <v>0</v>
      </c>
    </row>
    <row r="36" spans="1:8" s="2104" customFormat="1" ht="16.5" customHeight="1">
      <c r="A36" s="2132">
        <v>2014</v>
      </c>
      <c r="B36" s="2099">
        <v>28</v>
      </c>
      <c r="C36" s="2105" t="s">
        <v>255</v>
      </c>
      <c r="D36" s="2101"/>
      <c r="E36" s="2102">
        <v>0</v>
      </c>
      <c r="F36" s="2102"/>
      <c r="G36" s="2102"/>
      <c r="H36" s="2103">
        <f t="shared" si="1"/>
        <v>0</v>
      </c>
    </row>
    <row r="37" spans="1:8" ht="16.5" customHeight="1">
      <c r="A37" s="2133" t="s">
        <v>256</v>
      </c>
      <c r="B37" s="2093">
        <v>29</v>
      </c>
      <c r="C37" s="2118" t="s">
        <v>257</v>
      </c>
      <c r="D37" s="2102"/>
      <c r="E37" s="2102">
        <v>0</v>
      </c>
      <c r="F37" s="2102"/>
      <c r="G37" s="2102"/>
      <c r="H37" s="2103">
        <f t="shared" si="1"/>
        <v>0</v>
      </c>
    </row>
    <row r="38" spans="1:8" ht="16.5" customHeight="1">
      <c r="A38" s="2134" t="s">
        <v>258</v>
      </c>
      <c r="B38" s="2107">
        <v>30</v>
      </c>
      <c r="C38" s="2108" t="s">
        <v>259</v>
      </c>
      <c r="D38" s="2102"/>
      <c r="E38" s="2102">
        <v>0</v>
      </c>
      <c r="F38" s="2102"/>
      <c r="G38" s="2102"/>
      <c r="H38" s="2135">
        <f t="shared" si="1"/>
        <v>0</v>
      </c>
    </row>
    <row r="39" spans="1:8" ht="16.5" customHeight="1">
      <c r="A39" s="2134" t="s">
        <v>260</v>
      </c>
      <c r="B39" s="2107">
        <v>31</v>
      </c>
      <c r="C39" s="2108" t="s">
        <v>261</v>
      </c>
      <c r="D39" s="2102">
        <v>0</v>
      </c>
      <c r="E39" s="2102">
        <v>12200</v>
      </c>
      <c r="F39" s="2102"/>
      <c r="G39" s="2102">
        <v>12200</v>
      </c>
      <c r="H39" s="2135">
        <f t="shared" si="1"/>
        <v>0</v>
      </c>
    </row>
    <row r="40" spans="1:8" ht="16.5" customHeight="1" thickBot="1">
      <c r="A40" s="2136" t="s">
        <v>262</v>
      </c>
      <c r="B40" s="2137">
        <v>32</v>
      </c>
      <c r="C40" s="2138" t="s">
        <v>263</v>
      </c>
      <c r="D40" s="2139"/>
      <c r="E40" s="2139">
        <v>0</v>
      </c>
      <c r="F40" s="2139"/>
      <c r="G40" s="2139"/>
      <c r="H40" s="2140">
        <f t="shared" si="1"/>
        <v>0</v>
      </c>
    </row>
    <row r="41" spans="1:8" s="2104" customFormat="1" ht="16.5" customHeight="1" thickBot="1">
      <c r="A41" s="2141"/>
      <c r="B41" s="2137">
        <v>33</v>
      </c>
      <c r="C41" s="2138" t="s">
        <v>264</v>
      </c>
      <c r="D41" s="2142">
        <f>SUM(D35:D40)</f>
        <v>0</v>
      </c>
      <c r="E41" s="2142">
        <f>SUM(E35:E40)</f>
        <v>12200</v>
      </c>
      <c r="F41" s="2142">
        <f>SUM(F35:F40)</f>
        <v>0</v>
      </c>
      <c r="G41" s="2142">
        <f>SUM(G35:G40)</f>
        <v>12200</v>
      </c>
      <c r="H41" s="2115">
        <f>SUM(H38:H40)</f>
        <v>0</v>
      </c>
    </row>
    <row r="42" spans="1:8" ht="16.5" customHeight="1" thickBot="1">
      <c r="A42" s="2143"/>
      <c r="B42" s="2144">
        <v>34</v>
      </c>
      <c r="C42" s="2113" t="s">
        <v>265</v>
      </c>
      <c r="D42" s="2126">
        <f>D28+D29+D34+D41</f>
        <v>0</v>
      </c>
      <c r="E42" s="2126">
        <f>E28+E29+E34+E41</f>
        <v>429563730</v>
      </c>
      <c r="F42" s="2126">
        <f>F28+F29+F34+F41</f>
        <v>0</v>
      </c>
      <c r="G42" s="2126">
        <f>G28+G29+G34+G41</f>
        <v>429563730</v>
      </c>
      <c r="H42" s="2115">
        <f>H28+H29+H34+H41</f>
        <v>0</v>
      </c>
    </row>
    <row r="43" spans="1:8" ht="16.5" customHeight="1">
      <c r="A43" s="2145">
        <v>4028</v>
      </c>
      <c r="B43" s="2093">
        <v>35</v>
      </c>
      <c r="C43" s="2118" t="s">
        <v>266</v>
      </c>
      <c r="D43" s="2095">
        <v>189000000</v>
      </c>
      <c r="E43" s="2095">
        <v>167836320</v>
      </c>
      <c r="F43" s="2095">
        <f>D43-E43</f>
        <v>21163680</v>
      </c>
      <c r="G43" s="2095">
        <v>167836320</v>
      </c>
      <c r="H43" s="2120">
        <f>G43-E43</f>
        <v>0</v>
      </c>
    </row>
    <row r="44" spans="1:8" ht="16.5" customHeight="1">
      <c r="A44" s="2145">
        <v>4044</v>
      </c>
      <c r="B44" s="2093">
        <v>36</v>
      </c>
      <c r="C44" s="2118" t="s">
        <v>267</v>
      </c>
      <c r="D44" s="2095">
        <v>940000</v>
      </c>
      <c r="E44" s="2095">
        <v>340240</v>
      </c>
      <c r="F44" s="2095">
        <f>D44-E44</f>
        <v>599760</v>
      </c>
      <c r="G44" s="2095">
        <v>340240</v>
      </c>
      <c r="H44" s="2120">
        <f>G44-E44</f>
        <v>0</v>
      </c>
    </row>
    <row r="45" spans="1:8" ht="18.75" customHeight="1">
      <c r="A45" s="2145">
        <v>5020</v>
      </c>
      <c r="B45" s="2093">
        <v>37</v>
      </c>
      <c r="C45" s="2118" t="s">
        <v>268</v>
      </c>
      <c r="D45" s="2095">
        <v>23000000</v>
      </c>
      <c r="E45" s="2095">
        <v>19708180</v>
      </c>
      <c r="F45" s="2095">
        <f>D45-E45</f>
        <v>3291820</v>
      </c>
      <c r="G45" s="2095">
        <v>19708180</v>
      </c>
      <c r="H45" s="2120">
        <f>G45-E45</f>
        <v>0</v>
      </c>
    </row>
    <row r="46" spans="1:8" s="2104" customFormat="1" ht="28.5" customHeight="1">
      <c r="A46" s="2092" t="s">
        <v>269</v>
      </c>
      <c r="B46" s="2146" t="s">
        <v>270</v>
      </c>
      <c r="C46" s="2100" t="s">
        <v>271</v>
      </c>
      <c r="D46" s="2095">
        <v>139000000</v>
      </c>
      <c r="E46" s="2147">
        <v>125249560</v>
      </c>
      <c r="F46" s="2095">
        <f>D46-E46</f>
        <v>13750440</v>
      </c>
      <c r="G46" s="2147">
        <v>125249560</v>
      </c>
      <c r="H46" s="2120">
        <f>G46-E46</f>
        <v>0</v>
      </c>
    </row>
    <row r="47" spans="1:8" ht="16.5" customHeight="1">
      <c r="A47" s="2092" t="s">
        <v>269</v>
      </c>
      <c r="B47" s="2146" t="s">
        <v>272</v>
      </c>
      <c r="C47" s="2118" t="s">
        <v>273</v>
      </c>
      <c r="D47" s="2095">
        <f>SUM(D46-D48)</f>
        <v>139000000</v>
      </c>
      <c r="E47" s="2095">
        <f>SUM(E46-E48)</f>
        <v>125249560</v>
      </c>
      <c r="F47" s="2095">
        <f>SUM(F46-F48)</f>
        <v>13750440</v>
      </c>
      <c r="G47" s="2101">
        <f>SUM(G46-G48)</f>
        <v>125249560</v>
      </c>
      <c r="H47" s="2148">
        <f>SUM(H46-H48)</f>
        <v>0</v>
      </c>
    </row>
    <row r="48" spans="1:8" ht="16.5" customHeight="1">
      <c r="A48" s="2092" t="s">
        <v>274</v>
      </c>
      <c r="B48" s="2146" t="s">
        <v>275</v>
      </c>
      <c r="C48" s="2105" t="s">
        <v>276</v>
      </c>
      <c r="D48" s="2102">
        <f>-(E48)</f>
        <v>0</v>
      </c>
      <c r="E48" s="2147">
        <v>0</v>
      </c>
      <c r="F48" s="2095">
        <f>D48-E48</f>
        <v>0</v>
      </c>
      <c r="G48" s="2147"/>
      <c r="H48" s="2097">
        <f>G48-E48</f>
        <v>0</v>
      </c>
    </row>
    <row r="49" spans="1:8" ht="16.5" customHeight="1">
      <c r="A49" s="2092" t="s">
        <v>277</v>
      </c>
      <c r="B49" s="2146" t="s">
        <v>278</v>
      </c>
      <c r="C49" s="2118" t="s">
        <v>279</v>
      </c>
      <c r="D49" s="2102">
        <f>-(E49)</f>
        <v>0</v>
      </c>
      <c r="E49" s="2147">
        <v>0</v>
      </c>
      <c r="F49" s="2095">
        <f>D49-E49</f>
        <v>0</v>
      </c>
      <c r="G49" s="2147"/>
      <c r="H49" s="2097">
        <f>G49-E49</f>
        <v>0</v>
      </c>
    </row>
    <row r="50" spans="1:8" ht="16.5" customHeight="1">
      <c r="A50" s="2098" t="s">
        <v>280</v>
      </c>
      <c r="B50" s="2149" t="s">
        <v>281</v>
      </c>
      <c r="C50" s="2150" t="s">
        <v>282</v>
      </c>
      <c r="D50" s="2102">
        <f>-(E50)</f>
        <v>0</v>
      </c>
      <c r="E50" s="2147">
        <v>0</v>
      </c>
      <c r="F50" s="2095">
        <f>D50-E50</f>
        <v>0</v>
      </c>
      <c r="G50" s="2147"/>
      <c r="H50" s="2097">
        <f>G50-E50</f>
        <v>0</v>
      </c>
    </row>
    <row r="51" spans="1:8" s="2104" customFormat="1" ht="16.5" customHeight="1">
      <c r="A51" s="2092" t="s">
        <v>283</v>
      </c>
      <c r="B51" s="2146" t="s">
        <v>284</v>
      </c>
      <c r="C51" s="2118" t="s">
        <v>285</v>
      </c>
      <c r="D51" s="2102">
        <f>-(E51)</f>
        <v>0</v>
      </c>
      <c r="E51" s="2147">
        <v>0</v>
      </c>
      <c r="F51" s="2095">
        <f>D51-E51</f>
        <v>0</v>
      </c>
      <c r="G51" s="2147"/>
      <c r="H51" s="2097">
        <f>G51-E51</f>
        <v>0</v>
      </c>
    </row>
    <row r="52" spans="1:8" ht="16.5" customHeight="1">
      <c r="A52" s="2151"/>
      <c r="B52" s="2152" t="s">
        <v>286</v>
      </c>
      <c r="C52" s="2153" t="s">
        <v>287</v>
      </c>
      <c r="D52" s="2154">
        <f>SUM(D49:D51)</f>
        <v>0</v>
      </c>
      <c r="E52" s="2154">
        <f>SUM(E49:E51)</f>
        <v>0</v>
      </c>
      <c r="F52" s="2154">
        <f>SUM(F49:F51)</f>
        <v>0</v>
      </c>
      <c r="G52" s="2155">
        <f>SUM(G49:G51)</f>
        <v>0</v>
      </c>
      <c r="H52" s="2156">
        <f>SUM(H49:H51)</f>
        <v>0</v>
      </c>
    </row>
    <row r="53" spans="1:8" ht="16.5" customHeight="1">
      <c r="A53" s="2092" t="s">
        <v>288</v>
      </c>
      <c r="B53" s="2146" t="s">
        <v>289</v>
      </c>
      <c r="C53" s="2157" t="s">
        <v>290</v>
      </c>
      <c r="D53" s="2095">
        <v>0</v>
      </c>
      <c r="E53" s="2147">
        <v>0</v>
      </c>
      <c r="F53" s="2095">
        <f>D53-E53</f>
        <v>0</v>
      </c>
      <c r="G53" s="2147"/>
      <c r="H53" s="2097">
        <f>G53-E53</f>
        <v>0</v>
      </c>
    </row>
    <row r="54" spans="1:8" ht="16.5" customHeight="1">
      <c r="A54" s="2098" t="s">
        <v>291</v>
      </c>
      <c r="B54" s="2158" t="s">
        <v>292</v>
      </c>
      <c r="C54" s="2105" t="s">
        <v>293</v>
      </c>
      <c r="D54" s="2102">
        <f>-(E54)</f>
        <v>0</v>
      </c>
      <c r="E54" s="2159">
        <v>0</v>
      </c>
      <c r="F54" s="2095">
        <f>D54-E54</f>
        <v>0</v>
      </c>
      <c r="G54" s="2159"/>
      <c r="H54" s="2097">
        <f>G54-E54</f>
        <v>0</v>
      </c>
    </row>
    <row r="55" spans="1:8" s="2104" customFormat="1" ht="16.5" customHeight="1">
      <c r="A55" s="2098" t="s">
        <v>294</v>
      </c>
      <c r="B55" s="2158" t="s">
        <v>295</v>
      </c>
      <c r="C55" s="2105" t="s">
        <v>296</v>
      </c>
      <c r="D55" s="2095">
        <v>0</v>
      </c>
      <c r="E55" s="2147">
        <v>0</v>
      </c>
      <c r="F55" s="2095">
        <f>D55-E55</f>
        <v>0</v>
      </c>
      <c r="G55" s="2147"/>
      <c r="H55" s="2160">
        <f>G55-E55</f>
        <v>0</v>
      </c>
    </row>
    <row r="56" spans="1:8" s="2104" customFormat="1" ht="16.5" customHeight="1">
      <c r="A56" s="2161"/>
      <c r="B56" s="2162">
        <v>48</v>
      </c>
      <c r="C56" s="2163" t="s">
        <v>297</v>
      </c>
      <c r="D56" s="2164">
        <f>SUM(D53:D55)</f>
        <v>0</v>
      </c>
      <c r="E56" s="2164">
        <f>SUM(E53:E55)</f>
        <v>0</v>
      </c>
      <c r="F56" s="2164">
        <f>SUM(F53:F55)</f>
        <v>0</v>
      </c>
      <c r="G56" s="2096">
        <f>SUM(G53:G55)</f>
        <v>0</v>
      </c>
      <c r="H56" s="2165">
        <f>SUM(H53:H55)</f>
        <v>0</v>
      </c>
    </row>
    <row r="57" spans="1:8" s="2104" customFormat="1" ht="16.5" customHeight="1">
      <c r="A57" s="2151"/>
      <c r="B57" s="2166">
        <v>49</v>
      </c>
      <c r="C57" s="2153" t="s">
        <v>298</v>
      </c>
      <c r="D57" s="2154">
        <f>D43++D44+D45+D47+D48+D52+D56</f>
        <v>351940000</v>
      </c>
      <c r="E57" s="2154">
        <f>E43++E44+E45+E47+E48+E52+E56</f>
        <v>313134300</v>
      </c>
      <c r="F57" s="2154">
        <f>F43++F44+F45+F47+F48+F52+F56</f>
        <v>38805700</v>
      </c>
      <c r="G57" s="2154">
        <f>G43++G44+G45+G47+G48+G52+G56</f>
        <v>313134300</v>
      </c>
      <c r="H57" s="2154">
        <f>H43++H44+H45+H47+H48+H52+H56</f>
        <v>0</v>
      </c>
    </row>
    <row r="58" spans="1:8" ht="16.5" customHeight="1">
      <c r="A58" s="2161" t="s">
        <v>299</v>
      </c>
      <c r="B58" s="2162">
        <v>50</v>
      </c>
      <c r="C58" s="2118" t="s">
        <v>300</v>
      </c>
      <c r="D58" s="2164">
        <v>1720000000</v>
      </c>
      <c r="E58" s="2167">
        <v>1716097530</v>
      </c>
      <c r="F58" s="2095">
        <f aca="true" t="shared" si="2" ref="F58:F72">D58-E58</f>
        <v>3902470</v>
      </c>
      <c r="G58" s="2168">
        <v>1716097530</v>
      </c>
      <c r="H58" s="2097">
        <f aca="true" t="shared" si="3" ref="H58:H72">G58-E58</f>
        <v>0</v>
      </c>
    </row>
    <row r="59" spans="1:8" ht="16.5" customHeight="1">
      <c r="A59" s="2145">
        <v>2823</v>
      </c>
      <c r="B59" s="2093">
        <v>51</v>
      </c>
      <c r="C59" s="2118" t="s">
        <v>301</v>
      </c>
      <c r="D59" s="2095">
        <v>180000000</v>
      </c>
      <c r="E59" s="2147">
        <v>172289970</v>
      </c>
      <c r="F59" s="2095">
        <f t="shared" si="2"/>
        <v>7710030</v>
      </c>
      <c r="G59" s="2169">
        <v>172289970</v>
      </c>
      <c r="H59" s="2097">
        <f t="shared" si="3"/>
        <v>0</v>
      </c>
    </row>
    <row r="60" spans="1:8" ht="16.5" customHeight="1">
      <c r="A60" s="2098" t="s">
        <v>302</v>
      </c>
      <c r="B60" s="2158" t="s">
        <v>303</v>
      </c>
      <c r="C60" s="2170" t="s">
        <v>304</v>
      </c>
      <c r="D60" s="2095">
        <v>0</v>
      </c>
      <c r="E60" s="2147">
        <v>0</v>
      </c>
      <c r="F60" s="2095">
        <f t="shared" si="2"/>
        <v>0</v>
      </c>
      <c r="G60" s="2147"/>
      <c r="H60" s="2097">
        <f t="shared" si="3"/>
        <v>0</v>
      </c>
    </row>
    <row r="61" spans="1:8" ht="16.5" customHeight="1">
      <c r="A61" s="2145">
        <v>4802</v>
      </c>
      <c r="B61" s="2093">
        <v>53</v>
      </c>
      <c r="C61" s="2118" t="s">
        <v>305</v>
      </c>
      <c r="D61" s="2095">
        <v>0</v>
      </c>
      <c r="E61" s="2147">
        <v>0</v>
      </c>
      <c r="F61" s="2095">
        <f t="shared" si="2"/>
        <v>0</v>
      </c>
      <c r="G61" s="2147"/>
      <c r="H61" s="2097">
        <f t="shared" si="3"/>
        <v>0</v>
      </c>
    </row>
    <row r="62" spans="1:8" ht="16.5" customHeight="1">
      <c r="A62" s="2145">
        <v>5805</v>
      </c>
      <c r="B62" s="2093">
        <v>54</v>
      </c>
      <c r="C62" s="2118" t="s">
        <v>306</v>
      </c>
      <c r="D62" s="2095">
        <v>330000000</v>
      </c>
      <c r="E62" s="2147">
        <v>325671130</v>
      </c>
      <c r="F62" s="2095">
        <f t="shared" si="2"/>
        <v>4328870</v>
      </c>
      <c r="G62" s="2147">
        <v>325671130</v>
      </c>
      <c r="H62" s="2097">
        <f t="shared" si="3"/>
        <v>0</v>
      </c>
    </row>
    <row r="63" spans="1:8" ht="16.5" customHeight="1">
      <c r="A63" s="2145">
        <v>8803</v>
      </c>
      <c r="B63" s="2093">
        <v>55</v>
      </c>
      <c r="C63" s="2105" t="s">
        <v>307</v>
      </c>
      <c r="D63" s="2095">
        <v>0</v>
      </c>
      <c r="E63" s="2147">
        <v>0</v>
      </c>
      <c r="F63" s="2095">
        <f t="shared" si="2"/>
        <v>0</v>
      </c>
      <c r="G63" s="2147"/>
      <c r="H63" s="2097">
        <f t="shared" si="3"/>
        <v>0</v>
      </c>
    </row>
    <row r="64" spans="1:8" ht="16.5" customHeight="1">
      <c r="A64" s="2145">
        <v>1804</v>
      </c>
      <c r="B64" s="2093">
        <v>56</v>
      </c>
      <c r="C64" s="2118" t="s">
        <v>308</v>
      </c>
      <c r="D64" s="2095">
        <v>0</v>
      </c>
      <c r="E64" s="2147">
        <v>0</v>
      </c>
      <c r="F64" s="2095">
        <f t="shared" si="2"/>
        <v>0</v>
      </c>
      <c r="G64" s="2147"/>
      <c r="H64" s="2097">
        <f t="shared" si="3"/>
        <v>0</v>
      </c>
    </row>
    <row r="65" spans="1:8" ht="16.5" customHeight="1">
      <c r="A65" s="2145">
        <v>2807</v>
      </c>
      <c r="B65" s="2093">
        <v>57</v>
      </c>
      <c r="C65" s="2118" t="s">
        <v>309</v>
      </c>
      <c r="D65" s="2095">
        <v>0</v>
      </c>
      <c r="E65" s="2147">
        <v>0</v>
      </c>
      <c r="F65" s="2095">
        <f t="shared" si="2"/>
        <v>0</v>
      </c>
      <c r="G65" s="2147"/>
      <c r="H65" s="2097">
        <f t="shared" si="3"/>
        <v>0</v>
      </c>
    </row>
    <row r="66" spans="1:8" ht="16.5" customHeight="1">
      <c r="A66" s="2171">
        <v>4829</v>
      </c>
      <c r="B66" s="2099">
        <v>58</v>
      </c>
      <c r="C66" s="2118" t="s">
        <v>310</v>
      </c>
      <c r="D66" s="2102">
        <v>3550372680</v>
      </c>
      <c r="E66" s="2147">
        <v>3550371470</v>
      </c>
      <c r="F66" s="2095">
        <f t="shared" si="2"/>
        <v>1210</v>
      </c>
      <c r="G66" s="2159">
        <v>3550371470</v>
      </c>
      <c r="H66" s="2097">
        <f t="shared" si="3"/>
        <v>0</v>
      </c>
    </row>
    <row r="67" spans="1:8" ht="16.5" customHeight="1">
      <c r="A67" s="2171">
        <v>9822</v>
      </c>
      <c r="B67" s="2099">
        <v>59</v>
      </c>
      <c r="C67" s="2105" t="s">
        <v>311</v>
      </c>
      <c r="D67" s="2102">
        <v>304223460</v>
      </c>
      <c r="E67" s="2147">
        <v>302790780</v>
      </c>
      <c r="F67" s="2095">
        <f t="shared" si="2"/>
        <v>1432680</v>
      </c>
      <c r="G67" s="2159">
        <v>302089990</v>
      </c>
      <c r="H67" s="2103">
        <f t="shared" si="3"/>
        <v>-700790</v>
      </c>
    </row>
    <row r="68" spans="1:8" ht="16.5" customHeight="1">
      <c r="A68" s="2171">
        <v>6832</v>
      </c>
      <c r="B68" s="2172">
        <v>60</v>
      </c>
      <c r="C68" s="2105" t="s">
        <v>312</v>
      </c>
      <c r="D68" s="2095">
        <v>0</v>
      </c>
      <c r="E68" s="2095">
        <v>0</v>
      </c>
      <c r="F68" s="2095">
        <f t="shared" si="2"/>
        <v>0</v>
      </c>
      <c r="G68" s="2095"/>
      <c r="H68" s="2097">
        <f t="shared" si="3"/>
        <v>0</v>
      </c>
    </row>
    <row r="69" spans="1:8" ht="28.5" customHeight="1">
      <c r="A69" s="2171">
        <v>8838</v>
      </c>
      <c r="B69" s="2099">
        <v>61</v>
      </c>
      <c r="C69" s="2105" t="s">
        <v>313</v>
      </c>
      <c r="D69" s="2102">
        <v>0</v>
      </c>
      <c r="E69" s="2102">
        <v>0</v>
      </c>
      <c r="F69" s="2095">
        <f t="shared" si="2"/>
        <v>0</v>
      </c>
      <c r="G69" s="2102"/>
      <c r="H69" s="2103">
        <f t="shared" si="3"/>
        <v>0</v>
      </c>
    </row>
    <row r="70" spans="1:8" s="2104" customFormat="1" ht="16.5" customHeight="1">
      <c r="A70" s="2171">
        <v>7026</v>
      </c>
      <c r="B70" s="2099">
        <v>62</v>
      </c>
      <c r="C70" s="2105" t="s">
        <v>314</v>
      </c>
      <c r="D70" s="2101">
        <v>0</v>
      </c>
      <c r="E70" s="2102">
        <v>0</v>
      </c>
      <c r="F70" s="2095">
        <f t="shared" si="2"/>
        <v>0</v>
      </c>
      <c r="G70" s="2102"/>
      <c r="H70" s="2135">
        <f t="shared" si="3"/>
        <v>0</v>
      </c>
    </row>
    <row r="71" spans="1:13" s="2104" customFormat="1" ht="16.5" customHeight="1">
      <c r="A71" s="2171">
        <v>4896</v>
      </c>
      <c r="B71" s="2099">
        <v>63</v>
      </c>
      <c r="C71" s="2105" t="s">
        <v>315</v>
      </c>
      <c r="D71" s="2101">
        <v>0</v>
      </c>
      <c r="E71" s="2102">
        <v>0</v>
      </c>
      <c r="F71" s="2095">
        <f t="shared" si="2"/>
        <v>0</v>
      </c>
      <c r="G71" s="2102"/>
      <c r="H71" s="2135">
        <f t="shared" si="3"/>
        <v>0</v>
      </c>
      <c r="I71" s="2173"/>
      <c r="J71" s="2173"/>
      <c r="K71" s="2173"/>
      <c r="L71" s="2173"/>
      <c r="M71" s="2173"/>
    </row>
    <row r="72" spans="1:13" s="2104" customFormat="1" ht="16.5" customHeight="1" thickBot="1">
      <c r="A72" s="2174">
        <v>801</v>
      </c>
      <c r="B72" s="2107">
        <v>64</v>
      </c>
      <c r="C72" s="2108" t="s">
        <v>316</v>
      </c>
      <c r="D72" s="2142">
        <v>0</v>
      </c>
      <c r="E72" s="2175">
        <v>0</v>
      </c>
      <c r="F72" s="2175">
        <f t="shared" si="2"/>
        <v>0</v>
      </c>
      <c r="G72" s="2142"/>
      <c r="H72" s="2140">
        <f t="shared" si="3"/>
        <v>0</v>
      </c>
      <c r="I72" s="2173"/>
      <c r="J72" s="2173"/>
      <c r="K72" s="2173"/>
      <c r="L72" s="2173"/>
      <c r="M72" s="2173"/>
    </row>
    <row r="73" spans="1:8" ht="54.75" customHeight="1" thickBot="1">
      <c r="A73" s="2176"/>
      <c r="B73" s="2116">
        <v>65</v>
      </c>
      <c r="C73" s="2113" t="s">
        <v>317</v>
      </c>
      <c r="D73" s="2142">
        <f>SUM(D57:D72)</f>
        <v>6436536140</v>
      </c>
      <c r="E73" s="2142">
        <f>SUM(E57:E72)</f>
        <v>6380355180</v>
      </c>
      <c r="F73" s="2142">
        <f>SUM(F57:F72)</f>
        <v>56180960</v>
      </c>
      <c r="G73" s="2142">
        <f>SUM(G57:G72)</f>
        <v>6379654390</v>
      </c>
      <c r="H73" s="2177">
        <f>SUM(H57:H72)</f>
        <v>-700790</v>
      </c>
    </row>
    <row r="74" spans="1:8" s="2104" customFormat="1" ht="16.5" customHeight="1">
      <c r="A74" s="2178">
        <v>908</v>
      </c>
      <c r="B74" s="2093">
        <v>66</v>
      </c>
      <c r="C74" s="2118" t="s">
        <v>318</v>
      </c>
      <c r="D74" s="2147">
        <v>0</v>
      </c>
      <c r="E74" s="2147">
        <v>0</v>
      </c>
      <c r="F74" s="2095">
        <f aca="true" t="shared" si="4" ref="F74:F81">D74-E74</f>
        <v>0</v>
      </c>
      <c r="G74" s="2147"/>
      <c r="H74" s="2097">
        <f aca="true" t="shared" si="5" ref="H74:H81">G74-E74</f>
        <v>0</v>
      </c>
    </row>
    <row r="75" spans="1:8" s="2104" customFormat="1" ht="16.5" customHeight="1">
      <c r="A75" s="2171">
        <v>908</v>
      </c>
      <c r="B75" s="2099">
        <v>67</v>
      </c>
      <c r="C75" s="2105" t="s">
        <v>319</v>
      </c>
      <c r="D75" s="2159">
        <v>455581310</v>
      </c>
      <c r="E75" s="2159">
        <v>455581310</v>
      </c>
      <c r="F75" s="2095">
        <f t="shared" si="4"/>
        <v>0</v>
      </c>
      <c r="G75" s="2159">
        <v>455581310</v>
      </c>
      <c r="H75" s="2097">
        <f t="shared" si="5"/>
        <v>0</v>
      </c>
    </row>
    <row r="76" spans="1:29" s="2104" customFormat="1" ht="17.25" customHeight="1">
      <c r="A76" s="2171">
        <v>991</v>
      </c>
      <c r="B76" s="2099">
        <v>68</v>
      </c>
      <c r="C76" s="2105" t="s">
        <v>320</v>
      </c>
      <c r="D76" s="2101">
        <v>0</v>
      </c>
      <c r="E76" s="2159">
        <v>0</v>
      </c>
      <c r="F76" s="2095">
        <f t="shared" si="4"/>
        <v>0</v>
      </c>
      <c r="G76" s="2159"/>
      <c r="H76" s="2103">
        <f t="shared" si="5"/>
        <v>0</v>
      </c>
      <c r="I76" s="2179"/>
      <c r="J76" s="2179"/>
      <c r="K76" s="2179"/>
      <c r="L76" s="2179"/>
      <c r="M76" s="2179"/>
      <c r="N76" s="2179"/>
      <c r="O76" s="2179"/>
      <c r="P76" s="2179"/>
      <c r="Q76" s="2179"/>
      <c r="R76" s="2179"/>
      <c r="S76" s="2179"/>
      <c r="T76" s="2179"/>
      <c r="U76" s="2179"/>
      <c r="V76" s="2179"/>
      <c r="W76" s="2179"/>
      <c r="X76" s="2179"/>
      <c r="Y76" s="2179"/>
      <c r="Z76" s="2179"/>
      <c r="AA76" s="2179"/>
      <c r="AB76" s="2179"/>
      <c r="AC76" s="2179"/>
    </row>
    <row r="77" spans="1:29" s="2104" customFormat="1" ht="17.25" customHeight="1">
      <c r="A77" s="2171">
        <v>1994</v>
      </c>
      <c r="B77" s="2099">
        <v>69</v>
      </c>
      <c r="C77" s="2105" t="s">
        <v>321</v>
      </c>
      <c r="D77" s="2101">
        <v>0</v>
      </c>
      <c r="E77" s="2159">
        <v>0</v>
      </c>
      <c r="F77" s="2095">
        <f t="shared" si="4"/>
        <v>0</v>
      </c>
      <c r="G77" s="2159"/>
      <c r="H77" s="2103">
        <f t="shared" si="5"/>
        <v>0</v>
      </c>
      <c r="I77" s="2179"/>
      <c r="J77" s="2179"/>
      <c r="K77" s="2179"/>
      <c r="L77" s="2179"/>
      <c r="M77" s="2179"/>
      <c r="N77" s="2179"/>
      <c r="O77" s="2179"/>
      <c r="P77" s="2179"/>
      <c r="Q77" s="2179"/>
      <c r="R77" s="2179"/>
      <c r="S77" s="2179"/>
      <c r="T77" s="2179"/>
      <c r="U77" s="2179"/>
      <c r="V77" s="2179"/>
      <c r="W77" s="2179"/>
      <c r="X77" s="2179"/>
      <c r="Y77" s="2179"/>
      <c r="Z77" s="2179"/>
      <c r="AA77" s="2179"/>
      <c r="AB77" s="2179"/>
      <c r="AC77" s="2179"/>
    </row>
    <row r="78" spans="1:29" s="2104" customFormat="1" ht="17.25" customHeight="1">
      <c r="A78" s="2171">
        <v>2997</v>
      </c>
      <c r="B78" s="2099">
        <v>70</v>
      </c>
      <c r="C78" s="2105" t="s">
        <v>322</v>
      </c>
      <c r="D78" s="2101">
        <v>0</v>
      </c>
      <c r="E78" s="2159">
        <v>0</v>
      </c>
      <c r="F78" s="2095">
        <f t="shared" si="4"/>
        <v>0</v>
      </c>
      <c r="G78" s="2159"/>
      <c r="H78" s="2103">
        <f t="shared" si="5"/>
        <v>0</v>
      </c>
      <c r="I78" s="2179"/>
      <c r="J78" s="2179"/>
      <c r="K78" s="2179"/>
      <c r="L78" s="2179"/>
      <c r="M78" s="2179"/>
      <c r="N78" s="2179"/>
      <c r="O78" s="2179"/>
      <c r="P78" s="2179"/>
      <c r="Q78" s="2179"/>
      <c r="R78" s="2179"/>
      <c r="S78" s="2179"/>
      <c r="T78" s="2179"/>
      <c r="U78" s="2179"/>
      <c r="V78" s="2179"/>
      <c r="W78" s="2179"/>
      <c r="X78" s="2179"/>
      <c r="Y78" s="2179"/>
      <c r="Z78" s="2179"/>
      <c r="AA78" s="2179"/>
      <c r="AB78" s="2179"/>
      <c r="AC78" s="2179"/>
    </row>
    <row r="79" spans="1:29" s="2104" customFormat="1" ht="17.25" customHeight="1">
      <c r="A79" s="2145">
        <v>5995</v>
      </c>
      <c r="B79" s="2093">
        <v>71</v>
      </c>
      <c r="C79" s="2118" t="s">
        <v>323</v>
      </c>
      <c r="D79" s="2101">
        <v>0</v>
      </c>
      <c r="E79" s="2159">
        <v>0</v>
      </c>
      <c r="F79" s="2095">
        <f t="shared" si="4"/>
        <v>0</v>
      </c>
      <c r="G79" s="2159"/>
      <c r="H79" s="2103">
        <f t="shared" si="5"/>
        <v>0</v>
      </c>
      <c r="I79" s="2179"/>
      <c r="J79" s="2179"/>
      <c r="K79" s="2179"/>
      <c r="L79" s="2179"/>
      <c r="M79" s="2179"/>
      <c r="N79" s="2179"/>
      <c r="O79" s="2179"/>
      <c r="P79" s="2179"/>
      <c r="Q79" s="2179"/>
      <c r="R79" s="2179"/>
      <c r="S79" s="2179"/>
      <c r="T79" s="2179"/>
      <c r="U79" s="2179"/>
      <c r="V79" s="2179"/>
      <c r="W79" s="2179"/>
      <c r="X79" s="2179"/>
      <c r="Y79" s="2179"/>
      <c r="Z79" s="2179"/>
      <c r="AA79" s="2179"/>
      <c r="AB79" s="2179"/>
      <c r="AC79" s="2179"/>
    </row>
    <row r="80" spans="1:29" s="2104" customFormat="1" ht="17.25" customHeight="1">
      <c r="A80" s="2145">
        <v>7990</v>
      </c>
      <c r="B80" s="2093">
        <v>72</v>
      </c>
      <c r="C80" s="2118" t="s">
        <v>324</v>
      </c>
      <c r="D80" s="2101">
        <v>0</v>
      </c>
      <c r="E80" s="2159">
        <v>0</v>
      </c>
      <c r="F80" s="2095">
        <f t="shared" si="4"/>
        <v>0</v>
      </c>
      <c r="G80" s="2159"/>
      <c r="H80" s="2103">
        <f t="shared" si="5"/>
        <v>0</v>
      </c>
      <c r="I80" s="2179"/>
      <c r="J80" s="2179"/>
      <c r="K80" s="2179"/>
      <c r="L80" s="2179"/>
      <c r="M80" s="2179"/>
      <c r="N80" s="2179"/>
      <c r="O80" s="2179"/>
      <c r="P80" s="2179"/>
      <c r="Q80" s="2179"/>
      <c r="R80" s="2179"/>
      <c r="S80" s="2179"/>
      <c r="T80" s="2179"/>
      <c r="U80" s="2179"/>
      <c r="V80" s="2179"/>
      <c r="W80" s="2179"/>
      <c r="X80" s="2179"/>
      <c r="Y80" s="2179"/>
      <c r="Z80" s="2179"/>
      <c r="AA80" s="2179"/>
      <c r="AB80" s="2179"/>
      <c r="AC80" s="2179"/>
    </row>
    <row r="81" spans="1:29" s="2104" customFormat="1" ht="17.25" customHeight="1" thickBot="1">
      <c r="A81" s="2180">
        <v>7990</v>
      </c>
      <c r="B81" s="2107">
        <v>73</v>
      </c>
      <c r="C81" s="2108" t="s">
        <v>325</v>
      </c>
      <c r="D81" s="2101">
        <v>0</v>
      </c>
      <c r="E81" s="2159">
        <v>0</v>
      </c>
      <c r="F81" s="2095">
        <f t="shared" si="4"/>
        <v>0</v>
      </c>
      <c r="G81" s="2159"/>
      <c r="H81" s="2103">
        <f t="shared" si="5"/>
        <v>0</v>
      </c>
      <c r="I81" s="2179"/>
      <c r="J81" s="2179"/>
      <c r="K81" s="2179"/>
      <c r="L81" s="2179"/>
      <c r="M81" s="2179"/>
      <c r="N81" s="2179"/>
      <c r="O81" s="2179"/>
      <c r="P81" s="2179"/>
      <c r="Q81" s="2179"/>
      <c r="R81" s="2179"/>
      <c r="S81" s="2179"/>
      <c r="T81" s="2179"/>
      <c r="U81" s="2179"/>
      <c r="V81" s="2179"/>
      <c r="W81" s="2179"/>
      <c r="X81" s="2179"/>
      <c r="Y81" s="2179"/>
      <c r="Z81" s="2179"/>
      <c r="AA81" s="2179"/>
      <c r="AB81" s="2179"/>
      <c r="AC81" s="2179"/>
    </row>
    <row r="82" spans="1:8" ht="33" customHeight="1" thickBot="1">
      <c r="A82" s="2143"/>
      <c r="B82" s="2116">
        <v>74</v>
      </c>
      <c r="C82" s="2113" t="s">
        <v>326</v>
      </c>
      <c r="D82" s="2181">
        <f>SUM(D74:D81)</f>
        <v>455581310</v>
      </c>
      <c r="E82" s="2181">
        <f>SUM(E74:E81)</f>
        <v>455581310</v>
      </c>
      <c r="F82" s="2181">
        <f>SUM(F74:F81)</f>
        <v>0</v>
      </c>
      <c r="G82" s="2181">
        <f>SUM(G74:G81)</f>
        <v>455581310</v>
      </c>
      <c r="H82" s="2117">
        <f>SUM(H74:H81)</f>
        <v>0</v>
      </c>
    </row>
    <row r="83" spans="1:8" ht="16.5" customHeight="1">
      <c r="A83" s="2182">
        <v>916</v>
      </c>
      <c r="B83" s="2093">
        <v>75</v>
      </c>
      <c r="C83" s="2118" t="s">
        <v>327</v>
      </c>
      <c r="D83" s="2119">
        <v>13000000</v>
      </c>
      <c r="E83" s="2095">
        <v>7725490</v>
      </c>
      <c r="F83" s="2095">
        <f aca="true" t="shared" si="6" ref="F83:F92">D83-E83</f>
        <v>5274510</v>
      </c>
      <c r="G83" s="2095">
        <v>7725490</v>
      </c>
      <c r="H83" s="2097">
        <f aca="true" t="shared" si="7" ref="H83:H92">G83-E83</f>
        <v>0</v>
      </c>
    </row>
    <row r="84" spans="1:8" ht="16.5" customHeight="1">
      <c r="A84" s="2183">
        <v>916</v>
      </c>
      <c r="B84" s="2099">
        <v>76</v>
      </c>
      <c r="C84" s="2105" t="s">
        <v>328</v>
      </c>
      <c r="D84" s="2101">
        <v>358160200</v>
      </c>
      <c r="E84" s="2159">
        <v>358160200</v>
      </c>
      <c r="F84" s="2095">
        <f t="shared" si="6"/>
        <v>0</v>
      </c>
      <c r="G84" s="2159">
        <v>358860990</v>
      </c>
      <c r="H84" s="2103">
        <f t="shared" si="7"/>
        <v>700790</v>
      </c>
    </row>
    <row r="85" spans="1:8" ht="16.5" customHeight="1">
      <c r="A85" s="2183">
        <v>924</v>
      </c>
      <c r="B85" s="2099">
        <v>77</v>
      </c>
      <c r="C85" s="2105" t="s">
        <v>329</v>
      </c>
      <c r="D85" s="2101">
        <v>16334000</v>
      </c>
      <c r="E85" s="2159">
        <v>16332800</v>
      </c>
      <c r="F85" s="2095">
        <f t="shared" si="6"/>
        <v>1200</v>
      </c>
      <c r="G85" s="2159">
        <v>16332800</v>
      </c>
      <c r="H85" s="2103">
        <f t="shared" si="7"/>
        <v>0</v>
      </c>
    </row>
    <row r="86" spans="1:8" ht="16.5" customHeight="1">
      <c r="A86" s="2183">
        <v>43</v>
      </c>
      <c r="B86" s="2099">
        <v>78</v>
      </c>
      <c r="C86" s="2105" t="s">
        <v>330</v>
      </c>
      <c r="D86" s="2101">
        <v>0</v>
      </c>
      <c r="E86" s="2159">
        <v>0</v>
      </c>
      <c r="F86" s="2095">
        <f t="shared" si="6"/>
        <v>0</v>
      </c>
      <c r="G86" s="2159"/>
      <c r="H86" s="2103">
        <f t="shared" si="7"/>
        <v>0</v>
      </c>
    </row>
    <row r="87" spans="1:8" ht="29.25" customHeight="1">
      <c r="A87" s="2183">
        <v>6912</v>
      </c>
      <c r="B87" s="2099">
        <v>79</v>
      </c>
      <c r="C87" s="2105" t="s">
        <v>331</v>
      </c>
      <c r="D87" s="2101">
        <v>1218000</v>
      </c>
      <c r="E87" s="2159">
        <v>1218000</v>
      </c>
      <c r="F87" s="2095">
        <f t="shared" si="6"/>
        <v>0</v>
      </c>
      <c r="G87" s="2184">
        <v>1218000</v>
      </c>
      <c r="H87" s="2135">
        <f t="shared" si="7"/>
        <v>0</v>
      </c>
    </row>
    <row r="88" spans="1:8" ht="16.5" customHeight="1">
      <c r="A88" s="2183">
        <v>6939</v>
      </c>
      <c r="B88" s="2172">
        <v>80</v>
      </c>
      <c r="C88" s="2185" t="s">
        <v>332</v>
      </c>
      <c r="D88" s="2101">
        <v>0</v>
      </c>
      <c r="E88" s="2159">
        <v>0</v>
      </c>
      <c r="F88" s="2095">
        <f t="shared" si="6"/>
        <v>0</v>
      </c>
      <c r="G88" s="2184"/>
      <c r="H88" s="2135">
        <f t="shared" si="7"/>
        <v>0</v>
      </c>
    </row>
    <row r="89" spans="1:8" ht="28.5" customHeight="1">
      <c r="A89" s="2183">
        <v>8934</v>
      </c>
      <c r="B89" s="2172">
        <v>81</v>
      </c>
      <c r="C89" s="2105" t="s">
        <v>333</v>
      </c>
      <c r="D89" s="2101">
        <v>0</v>
      </c>
      <c r="E89" s="2159">
        <v>0</v>
      </c>
      <c r="F89" s="2095">
        <f t="shared" si="6"/>
        <v>0</v>
      </c>
      <c r="G89" s="2184"/>
      <c r="H89" s="2135">
        <f t="shared" si="7"/>
        <v>0</v>
      </c>
    </row>
    <row r="90" spans="1:8" ht="16.5" customHeight="1">
      <c r="A90" s="2183">
        <v>932</v>
      </c>
      <c r="B90" s="2172">
        <v>82</v>
      </c>
      <c r="C90" s="2105" t="s">
        <v>334</v>
      </c>
      <c r="D90" s="2101">
        <v>0</v>
      </c>
      <c r="E90" s="2102">
        <v>0</v>
      </c>
      <c r="F90" s="2095">
        <f t="shared" si="6"/>
        <v>0</v>
      </c>
      <c r="G90" s="2102"/>
      <c r="H90" s="2135">
        <f t="shared" si="7"/>
        <v>0</v>
      </c>
    </row>
    <row r="91" spans="1:8" ht="16.5" customHeight="1">
      <c r="A91" s="2183">
        <v>7907</v>
      </c>
      <c r="B91" s="2172">
        <v>83</v>
      </c>
      <c r="C91" s="2185" t="s">
        <v>335</v>
      </c>
      <c r="D91" s="2101">
        <v>0</v>
      </c>
      <c r="E91" s="2102">
        <v>0</v>
      </c>
      <c r="F91" s="2095">
        <f t="shared" si="6"/>
        <v>0</v>
      </c>
      <c r="G91" s="2102"/>
      <c r="H91" s="2135">
        <f t="shared" si="7"/>
        <v>0</v>
      </c>
    </row>
    <row r="92" spans="1:8" ht="16.5" customHeight="1" thickBot="1">
      <c r="A92" s="2186">
        <v>1900</v>
      </c>
      <c r="B92" s="2187">
        <v>84</v>
      </c>
      <c r="C92" s="2188" t="s">
        <v>336</v>
      </c>
      <c r="D92" s="2142">
        <v>0</v>
      </c>
      <c r="E92" s="2142">
        <v>0</v>
      </c>
      <c r="F92" s="2175">
        <f t="shared" si="6"/>
        <v>0</v>
      </c>
      <c r="G92" s="2142"/>
      <c r="H92" s="2140">
        <f t="shared" si="7"/>
        <v>0</v>
      </c>
    </row>
    <row r="93" spans="1:8" ht="82.5" customHeight="1" thickBot="1">
      <c r="A93" s="2176"/>
      <c r="B93" s="2112">
        <v>85</v>
      </c>
      <c r="C93" s="2189" t="s">
        <v>337</v>
      </c>
      <c r="D93" s="2142">
        <f>SUM(D83:D92)</f>
        <v>388712200</v>
      </c>
      <c r="E93" s="2142">
        <f>SUM(E83:E92)</f>
        <v>383436490</v>
      </c>
      <c r="F93" s="2142">
        <f>SUM(F83:F92)</f>
        <v>5275710</v>
      </c>
      <c r="G93" s="2142">
        <f>SUM(G83:G92)</f>
        <v>384137280</v>
      </c>
      <c r="H93" s="2115">
        <f>SUM(H83:H92)</f>
        <v>700790</v>
      </c>
    </row>
    <row r="94" spans="1:8" ht="91.5" customHeight="1" thickBot="1">
      <c r="A94" s="2143"/>
      <c r="B94" s="2112">
        <v>86</v>
      </c>
      <c r="C94" s="2113" t="s">
        <v>338</v>
      </c>
      <c r="D94" s="2126">
        <f>SUM(D82+D93)</f>
        <v>844293510</v>
      </c>
      <c r="E94" s="2126">
        <f>SUM(E82+E93)</f>
        <v>839017800</v>
      </c>
      <c r="F94" s="2126">
        <f>SUM(F82+F93)</f>
        <v>5275710</v>
      </c>
      <c r="G94" s="2126">
        <f>SUM(G82+G93)</f>
        <v>839718590</v>
      </c>
      <c r="H94" s="2115">
        <f>SUM(H82+H93)</f>
        <v>700790</v>
      </c>
    </row>
    <row r="95" spans="1:8" ht="16.5" customHeight="1" thickBot="1">
      <c r="A95" s="2190" t="s">
        <v>339</v>
      </c>
      <c r="B95" s="2187"/>
      <c r="C95" s="2188"/>
      <c r="D95" s="2144"/>
      <c r="E95" s="2191">
        <f>""</f>
      </c>
      <c r="F95" s="2144"/>
      <c r="G95" s="2192"/>
      <c r="H95" s="2193"/>
    </row>
    <row r="96" spans="1:8" s="2104" customFormat="1" ht="16.5" customHeight="1">
      <c r="A96" s="2145">
        <v>4933</v>
      </c>
      <c r="B96" s="2194">
        <v>87</v>
      </c>
      <c r="C96" s="2195" t="s">
        <v>340</v>
      </c>
      <c r="D96" s="2102">
        <v>0</v>
      </c>
      <c r="E96" s="2147">
        <v>0</v>
      </c>
      <c r="F96" s="2102">
        <f>D96-E96</f>
        <v>0</v>
      </c>
      <c r="G96" s="2159"/>
      <c r="H96" s="2103">
        <f>G96-E96</f>
        <v>0</v>
      </c>
    </row>
    <row r="97" spans="1:8" s="2104" customFormat="1" ht="16.5" customHeight="1">
      <c r="A97" s="2171">
        <v>6998</v>
      </c>
      <c r="B97" s="2194">
        <v>88</v>
      </c>
      <c r="C97" s="2195" t="s">
        <v>341</v>
      </c>
      <c r="D97" s="2102">
        <v>0</v>
      </c>
      <c r="E97" s="2159">
        <v>0</v>
      </c>
      <c r="F97" s="2102">
        <f>D97-E97</f>
        <v>0</v>
      </c>
      <c r="G97" s="2159"/>
      <c r="H97" s="2103">
        <f>G97-E97</f>
        <v>0</v>
      </c>
    </row>
    <row r="98" spans="1:8" s="2104" customFormat="1" ht="16.5" customHeight="1">
      <c r="A98" s="2171">
        <v>14939</v>
      </c>
      <c r="B98" s="2194">
        <v>89</v>
      </c>
      <c r="C98" s="2195" t="s">
        <v>342</v>
      </c>
      <c r="D98" s="2102">
        <v>0</v>
      </c>
      <c r="E98" s="2159">
        <v>0</v>
      </c>
      <c r="F98" s="2102">
        <f>D98-E98</f>
        <v>0</v>
      </c>
      <c r="G98" s="2159"/>
      <c r="H98" s="2103">
        <f>G98-E98</f>
        <v>0</v>
      </c>
    </row>
    <row r="99" spans="1:8" s="2104" customFormat="1" ht="16.5" customHeight="1">
      <c r="A99" s="2174">
        <v>5936</v>
      </c>
      <c r="B99" s="2172">
        <v>90</v>
      </c>
      <c r="C99" s="2185" t="s">
        <v>343</v>
      </c>
      <c r="D99" s="2102">
        <v>530000000</v>
      </c>
      <c r="E99" s="2184">
        <v>493534330</v>
      </c>
      <c r="F99" s="2102">
        <f>D99-E99</f>
        <v>36465670</v>
      </c>
      <c r="G99" s="2196">
        <v>493534330</v>
      </c>
      <c r="H99" s="2097">
        <f>G99-E99</f>
        <v>0</v>
      </c>
    </row>
    <row r="100" spans="1:8" s="2104" customFormat="1" ht="16.5" customHeight="1" thickBot="1">
      <c r="A100" s="2174">
        <v>3930</v>
      </c>
      <c r="B100" s="2107">
        <v>91</v>
      </c>
      <c r="C100" s="2185" t="s">
        <v>344</v>
      </c>
      <c r="D100" s="2102">
        <v>0</v>
      </c>
      <c r="E100" s="2196">
        <v>0</v>
      </c>
      <c r="F100" s="2102">
        <f>D100-E100</f>
        <v>0</v>
      </c>
      <c r="G100" s="2196"/>
      <c r="H100" s="2097">
        <f>G100-E100</f>
        <v>0</v>
      </c>
    </row>
    <row r="101" spans="1:8" s="2104" customFormat="1" ht="35.25" customHeight="1" thickBot="1">
      <c r="A101" s="2197"/>
      <c r="B101" s="2116">
        <v>92</v>
      </c>
      <c r="C101" s="2113" t="s">
        <v>345</v>
      </c>
      <c r="D101" s="2126">
        <f>SUM(D96:D100)</f>
        <v>530000000</v>
      </c>
      <c r="E101" s="2126">
        <f>SUM(E96:E100)</f>
        <v>493534330</v>
      </c>
      <c r="F101" s="2126">
        <f>SUM(F96:F100)</f>
        <v>36465670</v>
      </c>
      <c r="G101" s="2126">
        <f>SUM(G96:G100)</f>
        <v>493534330</v>
      </c>
      <c r="H101" s="2115">
        <f>SUM(H96:H100)</f>
        <v>0</v>
      </c>
    </row>
    <row r="102" spans="1:8" s="2104" customFormat="1" ht="16.5" customHeight="1">
      <c r="A102" s="2145">
        <v>7827</v>
      </c>
      <c r="B102" s="2093">
        <v>93</v>
      </c>
      <c r="C102" s="2157" t="s">
        <v>346</v>
      </c>
      <c r="D102" s="2095">
        <v>0</v>
      </c>
      <c r="E102" s="2147">
        <v>0</v>
      </c>
      <c r="F102" s="2095">
        <f aca="true" t="shared" si="8" ref="F102:F113">D102-E102</f>
        <v>0</v>
      </c>
      <c r="G102" s="2147"/>
      <c r="H102" s="2097">
        <f aca="true" t="shared" si="9" ref="H102:H113">G102-E102</f>
        <v>0</v>
      </c>
    </row>
    <row r="103" spans="1:8" s="2104" customFormat="1" ht="16.5" customHeight="1">
      <c r="A103" s="2145">
        <v>828</v>
      </c>
      <c r="B103" s="2093">
        <v>94</v>
      </c>
      <c r="C103" s="2118" t="s">
        <v>347</v>
      </c>
      <c r="D103" s="2095">
        <v>122401400</v>
      </c>
      <c r="E103" s="2147">
        <v>120587320</v>
      </c>
      <c r="F103" s="2095">
        <f t="shared" si="8"/>
        <v>1814080</v>
      </c>
      <c r="G103" s="2147">
        <v>120587320</v>
      </c>
      <c r="H103" s="2097">
        <f t="shared" si="9"/>
        <v>0</v>
      </c>
    </row>
    <row r="104" spans="1:8" s="2104" customFormat="1" ht="16.5" customHeight="1">
      <c r="A104" s="2145">
        <v>1820</v>
      </c>
      <c r="B104" s="2093">
        <v>95</v>
      </c>
      <c r="C104" s="2118" t="s">
        <v>348</v>
      </c>
      <c r="D104" s="2095">
        <v>0</v>
      </c>
      <c r="E104" s="2147">
        <v>0</v>
      </c>
      <c r="F104" s="2095">
        <f t="shared" si="8"/>
        <v>0</v>
      </c>
      <c r="G104" s="2147"/>
      <c r="H104" s="2097">
        <f t="shared" si="9"/>
        <v>0</v>
      </c>
    </row>
    <row r="105" spans="1:8" s="2104" customFormat="1" ht="16.5" customHeight="1">
      <c r="A105" s="2145">
        <v>6824</v>
      </c>
      <c r="B105" s="2093">
        <v>96</v>
      </c>
      <c r="C105" s="2118" t="s">
        <v>349</v>
      </c>
      <c r="D105" s="2095">
        <v>0</v>
      </c>
      <c r="E105" s="2147">
        <v>0</v>
      </c>
      <c r="F105" s="2095">
        <f t="shared" si="8"/>
        <v>0</v>
      </c>
      <c r="G105" s="2147"/>
      <c r="H105" s="2097">
        <f t="shared" si="9"/>
        <v>0</v>
      </c>
    </row>
    <row r="106" spans="1:8" s="2104" customFormat="1" ht="16.5" customHeight="1">
      <c r="A106" s="2145">
        <v>836</v>
      </c>
      <c r="B106" s="2093">
        <v>97</v>
      </c>
      <c r="C106" s="2118" t="s">
        <v>350</v>
      </c>
      <c r="D106" s="2095">
        <v>0</v>
      </c>
      <c r="E106" s="2147">
        <v>0</v>
      </c>
      <c r="F106" s="2095">
        <f t="shared" si="8"/>
        <v>0</v>
      </c>
      <c r="G106" s="2147"/>
      <c r="H106" s="2097">
        <f t="shared" si="9"/>
        <v>0</v>
      </c>
    </row>
    <row r="107" spans="1:8" ht="16.5" customHeight="1">
      <c r="A107" s="2171">
        <v>5899</v>
      </c>
      <c r="B107" s="2099">
        <v>98</v>
      </c>
      <c r="C107" s="2105" t="s">
        <v>351</v>
      </c>
      <c r="D107" s="2095">
        <v>0</v>
      </c>
      <c r="E107" s="2147">
        <v>0</v>
      </c>
      <c r="F107" s="2095">
        <f t="shared" si="8"/>
        <v>0</v>
      </c>
      <c r="G107" s="2147"/>
      <c r="H107" s="2097">
        <f t="shared" si="9"/>
        <v>0</v>
      </c>
    </row>
    <row r="108" spans="1:8" ht="16.5" customHeight="1">
      <c r="A108" s="2145">
        <v>6891</v>
      </c>
      <c r="B108" s="2093">
        <v>99</v>
      </c>
      <c r="C108" s="2118" t="s">
        <v>352</v>
      </c>
      <c r="D108" s="2095">
        <v>0</v>
      </c>
      <c r="E108" s="2147">
        <v>0</v>
      </c>
      <c r="F108" s="2095">
        <f t="shared" si="8"/>
        <v>0</v>
      </c>
      <c r="G108" s="2147"/>
      <c r="H108" s="2097">
        <f t="shared" si="9"/>
        <v>0</v>
      </c>
    </row>
    <row r="109" spans="1:8" ht="16.5" customHeight="1">
      <c r="A109" s="2145">
        <v>7894</v>
      </c>
      <c r="B109" s="2093">
        <v>100</v>
      </c>
      <c r="C109" s="2118" t="s">
        <v>353</v>
      </c>
      <c r="D109" s="2095">
        <v>0</v>
      </c>
      <c r="E109" s="2147">
        <v>0</v>
      </c>
      <c r="F109" s="2095">
        <f t="shared" si="8"/>
        <v>0</v>
      </c>
      <c r="G109" s="2147"/>
      <c r="H109" s="2097">
        <f t="shared" si="9"/>
        <v>0</v>
      </c>
    </row>
    <row r="110" spans="1:8" ht="16.5" customHeight="1">
      <c r="A110" s="2178">
        <v>2049</v>
      </c>
      <c r="B110" s="2093">
        <v>101</v>
      </c>
      <c r="C110" s="2118" t="s">
        <v>354</v>
      </c>
      <c r="D110" s="2095">
        <v>10726000</v>
      </c>
      <c r="E110" s="2147">
        <v>10726000</v>
      </c>
      <c r="F110" s="2095">
        <f t="shared" si="8"/>
        <v>0</v>
      </c>
      <c r="G110" s="2147">
        <v>10726000</v>
      </c>
      <c r="H110" s="2097">
        <f t="shared" si="9"/>
        <v>0</v>
      </c>
    </row>
    <row r="111" spans="1:8" s="2104" customFormat="1" ht="16.5" customHeight="1">
      <c r="A111" s="2178">
        <v>3826</v>
      </c>
      <c r="B111" s="2093">
        <v>102</v>
      </c>
      <c r="C111" s="2198" t="s">
        <v>355</v>
      </c>
      <c r="D111" s="2095">
        <v>0</v>
      </c>
      <c r="E111" s="2147">
        <v>0</v>
      </c>
      <c r="F111" s="2095">
        <f t="shared" si="8"/>
        <v>0</v>
      </c>
      <c r="G111" s="2147"/>
      <c r="H111" s="2097">
        <f t="shared" si="9"/>
        <v>0</v>
      </c>
    </row>
    <row r="112" spans="1:8" s="2104" customFormat="1" ht="30" customHeight="1">
      <c r="A112" s="2178">
        <v>8811</v>
      </c>
      <c r="B112" s="2093">
        <v>103</v>
      </c>
      <c r="C112" s="2198" t="s">
        <v>356</v>
      </c>
      <c r="D112" s="2095">
        <v>0</v>
      </c>
      <c r="E112" s="2147">
        <v>0</v>
      </c>
      <c r="F112" s="2095">
        <f t="shared" si="8"/>
        <v>0</v>
      </c>
      <c r="G112" s="2147"/>
      <c r="H112" s="2097">
        <f t="shared" si="9"/>
        <v>0</v>
      </c>
    </row>
    <row r="113" spans="1:8" ht="19.5" customHeight="1" thickBot="1">
      <c r="A113" s="2199">
        <v>1839</v>
      </c>
      <c r="B113" s="2200">
        <v>104</v>
      </c>
      <c r="C113" s="2201" t="s">
        <v>357</v>
      </c>
      <c r="D113" s="2095">
        <v>0</v>
      </c>
      <c r="E113" s="2202">
        <v>0</v>
      </c>
      <c r="F113" s="2095">
        <f t="shared" si="8"/>
        <v>0</v>
      </c>
      <c r="G113" s="2202"/>
      <c r="H113" s="2097">
        <f t="shared" si="9"/>
        <v>0</v>
      </c>
    </row>
    <row r="114" spans="1:8" ht="20.25" customHeight="1" thickBot="1">
      <c r="A114" s="2143"/>
      <c r="B114" s="2116">
        <v>105</v>
      </c>
      <c r="C114" s="2113" t="s">
        <v>358</v>
      </c>
      <c r="D114" s="2126">
        <f>SUM(D102:D113)</f>
        <v>133127400</v>
      </c>
      <c r="E114" s="2126">
        <f>SUM(E102:E113)</f>
        <v>131313320</v>
      </c>
      <c r="F114" s="2126">
        <f>SUM(F102:F113)</f>
        <v>1814080</v>
      </c>
      <c r="G114" s="2126">
        <f>SUM(G102:G113)</f>
        <v>131313320</v>
      </c>
      <c r="H114" s="2115">
        <f>SUM(H102:H113)</f>
        <v>0</v>
      </c>
    </row>
    <row r="115" spans="1:8" s="2104" customFormat="1" ht="16.5" customHeight="1">
      <c r="A115" s="2145">
        <v>908</v>
      </c>
      <c r="B115" s="2093">
        <v>106</v>
      </c>
      <c r="C115" s="2129" t="s">
        <v>359</v>
      </c>
      <c r="D115" s="2095">
        <v>0</v>
      </c>
      <c r="E115" s="2147">
        <v>0</v>
      </c>
      <c r="F115" s="2095">
        <f>D115-E115</f>
        <v>0</v>
      </c>
      <c r="G115" s="2147"/>
      <c r="H115" s="2097">
        <f>G115-E115</f>
        <v>0</v>
      </c>
    </row>
    <row r="116" spans="1:8" ht="16.5" customHeight="1">
      <c r="A116" s="2174">
        <v>916</v>
      </c>
      <c r="B116" s="2107">
        <v>107</v>
      </c>
      <c r="C116" s="2108" t="s">
        <v>360</v>
      </c>
      <c r="D116" s="2102">
        <v>0</v>
      </c>
      <c r="E116" s="2159">
        <v>0</v>
      </c>
      <c r="F116" s="2095">
        <f>D116-E116</f>
        <v>0</v>
      </c>
      <c r="G116" s="2159"/>
      <c r="H116" s="2135">
        <f>G116-E116</f>
        <v>0</v>
      </c>
    </row>
    <row r="117" spans="1:8" ht="18" customHeight="1">
      <c r="A117" s="2203">
        <v>3914</v>
      </c>
      <c r="B117" s="2099">
        <v>108</v>
      </c>
      <c r="C117" s="2105" t="s">
        <v>361</v>
      </c>
      <c r="D117" s="2102">
        <v>0</v>
      </c>
      <c r="E117" s="2159">
        <v>0</v>
      </c>
      <c r="F117" s="2095">
        <f>D117-E117</f>
        <v>0</v>
      </c>
      <c r="G117" s="2159"/>
      <c r="H117" s="2135">
        <f>G117-E117</f>
        <v>0</v>
      </c>
    </row>
    <row r="118" spans="1:8" ht="16.5" customHeight="1">
      <c r="A118" s="2203">
        <v>5995</v>
      </c>
      <c r="B118" s="2099">
        <v>109</v>
      </c>
      <c r="C118" s="2105" t="s">
        <v>362</v>
      </c>
      <c r="D118" s="2102">
        <v>0</v>
      </c>
      <c r="E118" s="2159">
        <v>0</v>
      </c>
      <c r="F118" s="2095">
        <f>D118-E118</f>
        <v>0</v>
      </c>
      <c r="G118" s="2196"/>
      <c r="H118" s="2135">
        <f>G118-E118</f>
        <v>0</v>
      </c>
    </row>
    <row r="119" spans="1:8" ht="16.5" customHeight="1" thickBot="1">
      <c r="A119" s="2204">
        <v>7990</v>
      </c>
      <c r="B119" s="2137">
        <v>110</v>
      </c>
      <c r="C119" s="2138" t="s">
        <v>363</v>
      </c>
      <c r="D119" s="2102">
        <v>0</v>
      </c>
      <c r="E119" s="2196">
        <v>0</v>
      </c>
      <c r="F119" s="2095">
        <f>D119-E119</f>
        <v>0</v>
      </c>
      <c r="G119" s="2196"/>
      <c r="H119" s="2135">
        <f>G119-E119</f>
        <v>0</v>
      </c>
    </row>
    <row r="120" spans="1:8" s="2104" customFormat="1" ht="31.5" customHeight="1" thickBot="1">
      <c r="A120" s="2176"/>
      <c r="B120" s="2116">
        <v>111</v>
      </c>
      <c r="C120" s="2113" t="s">
        <v>364</v>
      </c>
      <c r="D120" s="2126">
        <f>SUM(D115:D119)</f>
        <v>0</v>
      </c>
      <c r="E120" s="2126">
        <f>SUM(E115:E119)</f>
        <v>0</v>
      </c>
      <c r="F120" s="2126">
        <f>SUM(F115:F119)</f>
        <v>0</v>
      </c>
      <c r="G120" s="2126">
        <f>SUM(G115:G119)</f>
        <v>0</v>
      </c>
      <c r="H120" s="2115">
        <f>SUM(H115:H119)</f>
        <v>0</v>
      </c>
    </row>
    <row r="121" spans="1:8" s="2104" customFormat="1" ht="22.5" customHeight="1">
      <c r="A121" s="2205">
        <v>3041</v>
      </c>
      <c r="B121" s="2128">
        <v>112</v>
      </c>
      <c r="C121" s="2129" t="s">
        <v>365</v>
      </c>
      <c r="D121" s="2206">
        <v>0</v>
      </c>
      <c r="E121" s="2207">
        <v>0</v>
      </c>
      <c r="F121" s="2206">
        <f>D121-E121</f>
        <v>0</v>
      </c>
      <c r="G121" s="2207"/>
      <c r="H121" s="2209">
        <f>G121-E121</f>
        <v>0</v>
      </c>
    </row>
    <row r="122" spans="1:8" s="2104" customFormat="1" ht="30" customHeight="1">
      <c r="A122" s="2203">
        <v>2911</v>
      </c>
      <c r="B122" s="2099">
        <v>113</v>
      </c>
      <c r="C122" s="2105" t="s">
        <v>366</v>
      </c>
      <c r="D122" s="2101">
        <v>0</v>
      </c>
      <c r="E122" s="2184">
        <v>0</v>
      </c>
      <c r="F122" s="2101">
        <f>D122-E122</f>
        <v>0</v>
      </c>
      <c r="G122" s="2184"/>
      <c r="H122" s="2135">
        <f>G122-E122</f>
        <v>0</v>
      </c>
    </row>
    <row r="123" spans="1:8" s="2104" customFormat="1" ht="30.75" customHeight="1" thickBot="1">
      <c r="A123" s="2210">
        <v>5901</v>
      </c>
      <c r="B123" s="2211">
        <v>114</v>
      </c>
      <c r="C123" s="2212" t="s">
        <v>367</v>
      </c>
      <c r="D123" s="2213">
        <v>0</v>
      </c>
      <c r="E123" s="2214">
        <v>0</v>
      </c>
      <c r="F123" s="2213">
        <f>D123-E123</f>
        <v>0</v>
      </c>
      <c r="G123" s="2214"/>
      <c r="H123" s="2215">
        <f>G123-E123</f>
        <v>0</v>
      </c>
    </row>
    <row r="124" spans="1:8" s="2104" customFormat="1" ht="32.25" customHeight="1" thickBot="1" thickTop="1">
      <c r="A124" s="2216"/>
      <c r="B124" s="2137">
        <v>115</v>
      </c>
      <c r="C124" s="2138" t="s">
        <v>368</v>
      </c>
      <c r="D124" s="2109">
        <f>SUM(D73+D114)</f>
        <v>6569663540</v>
      </c>
      <c r="E124" s="2109">
        <f>SUM(E73+E114)</f>
        <v>6511668500</v>
      </c>
      <c r="F124" s="2109">
        <f>SUM(F73+F114)</f>
        <v>57995040</v>
      </c>
      <c r="G124" s="2109">
        <f>SUM(G73+G114)</f>
        <v>6510967710</v>
      </c>
      <c r="H124" s="2177">
        <f>SUM(H73+H114)</f>
        <v>-700790</v>
      </c>
    </row>
    <row r="125" spans="1:8" s="2104" customFormat="1" ht="61.5" customHeight="1" thickBot="1">
      <c r="A125" s="2143"/>
      <c r="B125" s="2107">
        <v>116</v>
      </c>
      <c r="C125" s="2138" t="s">
        <v>369</v>
      </c>
      <c r="D125" s="2217">
        <f>SUM(D94+D120)</f>
        <v>844293510</v>
      </c>
      <c r="E125" s="2217">
        <f>SUM(E94+E120)</f>
        <v>839017800</v>
      </c>
      <c r="F125" s="2217">
        <f>SUM(F94+F120)</f>
        <v>5275710</v>
      </c>
      <c r="G125" s="2217">
        <f>SUM(G94+G120)</f>
        <v>839718590</v>
      </c>
      <c r="H125" s="2115">
        <f>SUM(H94+H120)</f>
        <v>700790</v>
      </c>
    </row>
    <row r="126" spans="1:8" ht="57.75" customHeight="1" thickBot="1">
      <c r="A126" s="2218"/>
      <c r="B126" s="2219">
        <v>117</v>
      </c>
      <c r="C126" s="2113" t="s">
        <v>370</v>
      </c>
      <c r="D126" s="2217">
        <f>SUM(D121:D123)</f>
        <v>0</v>
      </c>
      <c r="E126" s="2217">
        <f>SUM(E121:E123)</f>
        <v>0</v>
      </c>
      <c r="F126" s="2217">
        <f>SUM(F121:F123)</f>
        <v>0</v>
      </c>
      <c r="G126" s="2217">
        <f>SUM(G121:G123)</f>
        <v>0</v>
      </c>
      <c r="H126" s="2115">
        <f>SUM(H121:H123)</f>
        <v>0</v>
      </c>
    </row>
    <row r="127" spans="1:8" ht="32.25" customHeight="1" thickBot="1">
      <c r="A127" s="2218"/>
      <c r="B127" s="2219">
        <v>118</v>
      </c>
      <c r="C127" s="2113" t="s">
        <v>371</v>
      </c>
      <c r="D127" s="2217">
        <f>D101</f>
        <v>530000000</v>
      </c>
      <c r="E127" s="2217">
        <f>E101</f>
        <v>493534330</v>
      </c>
      <c r="F127" s="2217">
        <f>F101</f>
        <v>36465670</v>
      </c>
      <c r="G127" s="2208">
        <f>G101</f>
        <v>493534330</v>
      </c>
      <c r="H127" s="2115">
        <f>H101</f>
        <v>0</v>
      </c>
    </row>
    <row r="128" spans="1:8" ht="23.25" customHeight="1" thickBot="1">
      <c r="A128" s="2220"/>
      <c r="B128" s="2144">
        <v>119</v>
      </c>
      <c r="C128" s="2221" t="s">
        <v>372</v>
      </c>
      <c r="D128" s="2222">
        <f>SUM(D124:D127)</f>
        <v>7943957050</v>
      </c>
      <c r="E128" s="2222">
        <f>SUM(E124:E127)</f>
        <v>7844220630</v>
      </c>
      <c r="F128" s="2222">
        <f>SUM(F124:F127)</f>
        <v>99736420</v>
      </c>
      <c r="G128" s="2223">
        <f>SUM(G124:G127)</f>
        <v>7844220630</v>
      </c>
      <c r="H128" s="2224">
        <f>SUM(H124:H127)</f>
        <v>0</v>
      </c>
    </row>
    <row r="129" ht="14.25">
      <c r="A129" s="2225" t="s">
        <v>373</v>
      </c>
    </row>
    <row r="130" spans="4:8" ht="14.25">
      <c r="D130" s="2226"/>
      <c r="E130" s="2226"/>
      <c r="F130" s="2226"/>
      <c r="G130" s="2227"/>
      <c r="H130" s="2228"/>
    </row>
    <row r="131" spans="4:5" ht="14.25">
      <c r="D131" s="2229"/>
      <c r="E131" s="2229"/>
    </row>
    <row r="132" spans="4:5" ht="14.25">
      <c r="D132" s="2229"/>
      <c r="E132" s="2229"/>
    </row>
    <row r="133" spans="4:5" ht="14.25">
      <c r="D133" s="2229"/>
      <c r="E133" s="2229"/>
    </row>
    <row r="134" spans="4:5" ht="14.25">
      <c r="D134" s="2229"/>
      <c r="E134" s="2229"/>
    </row>
    <row r="135" spans="4:5" ht="14.25">
      <c r="D135" s="2229"/>
      <c r="E135" s="2229"/>
    </row>
    <row r="136" spans="4:5" ht="14.25">
      <c r="D136" s="2229"/>
      <c r="E136" s="2229"/>
    </row>
    <row r="137" spans="4:5" ht="14.25">
      <c r="D137" s="2229"/>
      <c r="E137" s="2229"/>
    </row>
    <row r="138" spans="4:5" ht="14.25">
      <c r="D138" s="2229"/>
      <c r="E138" s="2229"/>
    </row>
    <row r="139" spans="4:5" ht="14.25">
      <c r="D139" s="2229"/>
      <c r="E139" s="2229"/>
    </row>
  </sheetData>
  <printOptions horizontalCentered="1"/>
  <pageMargins left="0" right="0" top="0" bottom="0.1968503937007874" header="0" footer="0.1968503937007874"/>
  <pageSetup horizontalDpi="600" verticalDpi="600" orientation="portrait" paperSize="9" scale="49" r:id="rId1"/>
  <headerFooter alignWithMargins="0">
    <oddFooter>&amp;LZpracovala : Ing. Hallová, l. 2174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SheetLayoutView="75" workbookViewId="0" topLeftCell="A70">
      <selection activeCell="B80" sqref="B80"/>
    </sheetView>
  </sheetViews>
  <sheetFormatPr defaultColWidth="9.140625" defaultRowHeight="12.75"/>
  <cols>
    <col min="1" max="1" width="3.7109375" style="0" customWidth="1"/>
    <col min="2" max="2" width="38.140625" style="0" customWidth="1"/>
    <col min="3" max="3" width="6.140625" style="0" customWidth="1"/>
    <col min="4" max="4" width="12.00390625" style="329" customWidth="1"/>
    <col min="5" max="5" width="16.7109375" style="330" customWidth="1"/>
    <col min="6" max="6" width="16.57421875" style="330" customWidth="1"/>
    <col min="7" max="7" width="9.7109375" style="330" customWidth="1"/>
  </cols>
  <sheetData>
    <row r="1" spans="1:7" ht="12.75">
      <c r="A1" s="188"/>
      <c r="B1" s="188"/>
      <c r="C1" s="189"/>
      <c r="D1" s="189"/>
      <c r="E1" s="189"/>
      <c r="F1" s="790"/>
      <c r="G1" s="791"/>
    </row>
    <row r="2" spans="1:7" ht="12.75">
      <c r="A2" s="188"/>
      <c r="B2" s="188"/>
      <c r="C2" s="189"/>
      <c r="D2" s="189"/>
      <c r="E2" s="189"/>
      <c r="F2" s="188"/>
      <c r="G2" s="190"/>
    </row>
    <row r="3" spans="1:7" ht="24.75" customHeight="1">
      <c r="A3" s="191" t="s">
        <v>661</v>
      </c>
      <c r="B3" s="192"/>
      <c r="C3" s="193"/>
      <c r="D3" s="193"/>
      <c r="E3" s="193"/>
      <c r="F3" s="192"/>
      <c r="G3" s="194"/>
    </row>
    <row r="4" spans="1:7" ht="4.5" customHeight="1">
      <c r="A4" s="191"/>
      <c r="B4" s="192"/>
      <c r="C4" s="193"/>
      <c r="D4" s="193"/>
      <c r="E4" s="193"/>
      <c r="F4" s="192"/>
      <c r="G4" s="194"/>
    </row>
    <row r="5" spans="1:7" ht="18">
      <c r="A5" s="195" t="s">
        <v>375</v>
      </c>
      <c r="B5" s="196"/>
      <c r="C5" s="197"/>
      <c r="D5" s="197"/>
      <c r="E5" s="197"/>
      <c r="F5" s="198"/>
      <c r="G5" s="199"/>
    </row>
    <row r="6" spans="1:7" ht="19.5" customHeight="1" thickBot="1">
      <c r="A6" s="195" t="s">
        <v>804</v>
      </c>
      <c r="B6" s="196"/>
      <c r="C6" s="197"/>
      <c r="D6" s="200"/>
      <c r="E6" s="201"/>
      <c r="F6" s="201"/>
      <c r="G6" s="202" t="s">
        <v>377</v>
      </c>
    </row>
    <row r="7" spans="1:7" ht="27.75" customHeight="1">
      <c r="A7" s="203" t="s">
        <v>393</v>
      </c>
      <c r="B7" s="204" t="s">
        <v>662</v>
      </c>
      <c r="C7" s="205" t="s">
        <v>663</v>
      </c>
      <c r="D7" s="206" t="s">
        <v>664</v>
      </c>
      <c r="E7" s="207" t="s">
        <v>665</v>
      </c>
      <c r="F7" s="208" t="s">
        <v>666</v>
      </c>
      <c r="G7" s="209" t="s">
        <v>667</v>
      </c>
    </row>
    <row r="8" spans="1:7" ht="15.75" thickBot="1">
      <c r="A8" s="210"/>
      <c r="B8" s="211"/>
      <c r="C8" s="212"/>
      <c r="D8" s="213">
        <v>1</v>
      </c>
      <c r="E8" s="213">
        <v>2</v>
      </c>
      <c r="F8" s="214">
        <v>3</v>
      </c>
      <c r="G8" s="215" t="s">
        <v>668</v>
      </c>
    </row>
    <row r="9" spans="1:7" ht="24.75" customHeight="1">
      <c r="A9" s="216" t="s">
        <v>669</v>
      </c>
      <c r="B9" s="217"/>
      <c r="C9" s="218"/>
      <c r="D9" s="219"/>
      <c r="E9" s="220"/>
      <c r="F9" s="220"/>
      <c r="G9" s="221"/>
    </row>
    <row r="10" spans="1:7" ht="21" customHeight="1">
      <c r="A10" s="222"/>
      <c r="B10" s="223" t="s">
        <v>670</v>
      </c>
      <c r="C10" s="224" t="s">
        <v>671</v>
      </c>
      <c r="D10" s="225">
        <v>1059610</v>
      </c>
      <c r="E10" s="226">
        <v>1062267</v>
      </c>
      <c r="F10" s="226">
        <v>429563.74</v>
      </c>
      <c r="G10" s="227">
        <v>40.44</v>
      </c>
    </row>
    <row r="11" spans="1:7" ht="21" customHeight="1">
      <c r="A11" s="228"/>
      <c r="B11" s="229" t="s">
        <v>672</v>
      </c>
      <c r="C11" s="230" t="s">
        <v>673</v>
      </c>
      <c r="D11" s="231">
        <v>8411947</v>
      </c>
      <c r="E11" s="232">
        <v>8579530</v>
      </c>
      <c r="F11" s="232">
        <v>7844220.73</v>
      </c>
      <c r="G11" s="233">
        <v>91.43</v>
      </c>
    </row>
    <row r="12" spans="1:7" ht="24.75" customHeight="1">
      <c r="A12" s="234" t="s">
        <v>674</v>
      </c>
      <c r="B12" s="235"/>
      <c r="C12" s="236"/>
      <c r="D12" s="237"/>
      <c r="E12" s="238"/>
      <c r="F12" s="238"/>
      <c r="G12" s="233"/>
    </row>
    <row r="13" spans="1:7" ht="24.75" customHeight="1">
      <c r="A13" s="234"/>
      <c r="B13" s="239" t="s">
        <v>805</v>
      </c>
      <c r="C13" s="240" t="s">
        <v>675</v>
      </c>
      <c r="D13" s="241">
        <v>10</v>
      </c>
      <c r="E13" s="242">
        <v>10</v>
      </c>
      <c r="F13" s="242">
        <v>12.2</v>
      </c>
      <c r="G13" s="243">
        <v>122</v>
      </c>
    </row>
    <row r="14" spans="1:7" ht="27" customHeight="1">
      <c r="A14" s="244"/>
      <c r="B14" s="245" t="s">
        <v>676</v>
      </c>
      <c r="C14" s="246" t="s">
        <v>677</v>
      </c>
      <c r="D14" s="241">
        <v>1059600</v>
      </c>
      <c r="E14" s="247">
        <v>1062257</v>
      </c>
      <c r="F14" s="247">
        <v>429551.53</v>
      </c>
      <c r="G14" s="248">
        <v>40.44</v>
      </c>
    </row>
    <row r="15" spans="1:7" ht="40.5" customHeight="1">
      <c r="A15" s="244"/>
      <c r="B15" s="249" t="s">
        <v>678</v>
      </c>
      <c r="C15" s="250" t="s">
        <v>679</v>
      </c>
      <c r="D15" s="241"/>
      <c r="E15" s="247"/>
      <c r="F15" s="247"/>
      <c r="G15" s="248"/>
    </row>
    <row r="16" spans="1:7" ht="27.75" customHeight="1">
      <c r="A16" s="244"/>
      <c r="B16" s="249" t="s">
        <v>680</v>
      </c>
      <c r="C16" s="246" t="s">
        <v>681</v>
      </c>
      <c r="D16" s="241">
        <v>520000</v>
      </c>
      <c r="E16" s="247">
        <v>522657</v>
      </c>
      <c r="F16" s="247">
        <v>2287.39</v>
      </c>
      <c r="G16" s="248">
        <v>0.44</v>
      </c>
    </row>
    <row r="17" spans="1:7" ht="27.75" customHeight="1">
      <c r="A17" s="244"/>
      <c r="B17" s="249" t="s">
        <v>682</v>
      </c>
      <c r="C17" s="250" t="s">
        <v>683</v>
      </c>
      <c r="D17" s="241">
        <v>93598</v>
      </c>
      <c r="E17" s="247">
        <v>93598</v>
      </c>
      <c r="F17" s="247">
        <v>49603.28</v>
      </c>
      <c r="G17" s="248">
        <v>53</v>
      </c>
    </row>
    <row r="18" spans="1:7" ht="27" customHeight="1">
      <c r="A18" s="251"/>
      <c r="B18" s="252" t="s">
        <v>684</v>
      </c>
      <c r="C18" s="253" t="s">
        <v>685</v>
      </c>
      <c r="D18" s="254">
        <v>446002</v>
      </c>
      <c r="E18" s="255">
        <v>446002</v>
      </c>
      <c r="F18" s="255">
        <v>377660.86</v>
      </c>
      <c r="G18" s="256">
        <v>84.68</v>
      </c>
    </row>
    <row r="19" spans="1:7" ht="24.75" customHeight="1">
      <c r="A19" s="234" t="s">
        <v>686</v>
      </c>
      <c r="B19" s="235"/>
      <c r="C19" s="257"/>
      <c r="D19" s="258"/>
      <c r="E19" s="259"/>
      <c r="F19" s="259"/>
      <c r="G19" s="260"/>
    </row>
    <row r="20" spans="1:7" s="179" customFormat="1" ht="27" customHeight="1">
      <c r="A20" s="261"/>
      <c r="B20" s="262" t="s">
        <v>687</v>
      </c>
      <c r="C20" s="263" t="s">
        <v>688</v>
      </c>
      <c r="D20" s="264">
        <v>92807</v>
      </c>
      <c r="E20" s="265">
        <v>92807</v>
      </c>
      <c r="F20" s="265">
        <v>93091.4</v>
      </c>
      <c r="G20" s="266">
        <v>100.31</v>
      </c>
    </row>
    <row r="21" spans="1:7" s="179" customFormat="1" ht="18" customHeight="1">
      <c r="A21" s="261"/>
      <c r="B21" s="267" t="s">
        <v>689</v>
      </c>
      <c r="C21" s="268" t="s">
        <v>690</v>
      </c>
      <c r="D21" s="241">
        <v>1347740</v>
      </c>
      <c r="E21" s="269">
        <v>1514905</v>
      </c>
      <c r="F21" s="269">
        <v>1538350.45</v>
      </c>
      <c r="G21" s="270">
        <v>101.55</v>
      </c>
    </row>
    <row r="22" spans="1:7" s="179" customFormat="1" ht="27.75" customHeight="1">
      <c r="A22" s="261"/>
      <c r="B22" s="271" t="s">
        <v>691</v>
      </c>
      <c r="C22" s="268" t="s">
        <v>692</v>
      </c>
      <c r="D22" s="241">
        <v>1217000</v>
      </c>
      <c r="E22" s="269">
        <v>1276000</v>
      </c>
      <c r="F22" s="269">
        <v>1276000</v>
      </c>
      <c r="G22" s="270">
        <v>100</v>
      </c>
    </row>
    <row r="23" spans="1:7" s="179" customFormat="1" ht="18" customHeight="1">
      <c r="A23" s="261"/>
      <c r="B23" s="271" t="s">
        <v>693</v>
      </c>
      <c r="C23" s="268" t="s">
        <v>694</v>
      </c>
      <c r="D23" s="241">
        <v>85000</v>
      </c>
      <c r="E23" s="269">
        <v>85000</v>
      </c>
      <c r="F23" s="269">
        <v>85000</v>
      </c>
      <c r="G23" s="270">
        <v>100</v>
      </c>
    </row>
    <row r="24" spans="1:7" s="179" customFormat="1" ht="18" customHeight="1">
      <c r="A24" s="261"/>
      <c r="B24" s="271" t="s">
        <v>695</v>
      </c>
      <c r="C24" s="268" t="s">
        <v>696</v>
      </c>
      <c r="D24" s="241">
        <v>25740</v>
      </c>
      <c r="E24" s="269">
        <v>25740</v>
      </c>
      <c r="F24" s="269">
        <v>25740</v>
      </c>
      <c r="G24" s="270">
        <v>100</v>
      </c>
    </row>
    <row r="25" spans="1:7" s="179" customFormat="1" ht="27.75" customHeight="1">
      <c r="A25" s="261"/>
      <c r="B25" s="271" t="s">
        <v>697</v>
      </c>
      <c r="C25" s="268" t="s">
        <v>698</v>
      </c>
      <c r="D25" s="241">
        <v>20000</v>
      </c>
      <c r="E25" s="269">
        <v>128165</v>
      </c>
      <c r="F25" s="269">
        <v>151610.45</v>
      </c>
      <c r="G25" s="270">
        <v>118.29</v>
      </c>
    </row>
    <row r="26" spans="1:7" s="179" customFormat="1" ht="27.75" customHeight="1">
      <c r="A26" s="261"/>
      <c r="B26" s="267" t="s">
        <v>699</v>
      </c>
      <c r="C26" s="268" t="s">
        <v>700</v>
      </c>
      <c r="D26" s="241">
        <v>322820</v>
      </c>
      <c r="E26" s="269">
        <v>329590</v>
      </c>
      <c r="F26" s="269">
        <v>317232.36</v>
      </c>
      <c r="G26" s="270">
        <v>96.25</v>
      </c>
    </row>
    <row r="27" spans="1:7" s="179" customFormat="1" ht="27.75" customHeight="1">
      <c r="A27" s="261"/>
      <c r="B27" s="271" t="s">
        <v>701</v>
      </c>
      <c r="C27" s="268" t="s">
        <v>702</v>
      </c>
      <c r="D27" s="241">
        <v>239706</v>
      </c>
      <c r="E27" s="269">
        <v>241282</v>
      </c>
      <c r="F27" s="269">
        <v>234371.45</v>
      </c>
      <c r="G27" s="270">
        <v>97.14</v>
      </c>
    </row>
    <row r="28" spans="1:7" s="179" customFormat="1" ht="40.5" customHeight="1">
      <c r="A28" s="261"/>
      <c r="B28" s="271" t="s">
        <v>703</v>
      </c>
      <c r="C28" s="268" t="s">
        <v>704</v>
      </c>
      <c r="D28" s="241">
        <v>24788</v>
      </c>
      <c r="E28" s="269">
        <v>26695</v>
      </c>
      <c r="F28" s="269">
        <v>27433.67</v>
      </c>
      <c r="G28" s="270">
        <v>102.77</v>
      </c>
    </row>
    <row r="29" spans="1:7" s="179" customFormat="1" ht="27.75" customHeight="1">
      <c r="A29" s="261"/>
      <c r="B29" s="271" t="s">
        <v>705</v>
      </c>
      <c r="C29" s="268" t="s">
        <v>706</v>
      </c>
      <c r="D29" s="241">
        <v>29420</v>
      </c>
      <c r="E29" s="269">
        <v>26520</v>
      </c>
      <c r="F29" s="269">
        <v>23809.89</v>
      </c>
      <c r="G29" s="270">
        <v>89.78</v>
      </c>
    </row>
    <row r="30" spans="1:7" s="179" customFormat="1" ht="64.5" customHeight="1">
      <c r="A30" s="261"/>
      <c r="B30" s="272" t="s">
        <v>707</v>
      </c>
      <c r="C30" s="268" t="s">
        <v>708</v>
      </c>
      <c r="D30" s="241">
        <v>20000</v>
      </c>
      <c r="E30" s="269">
        <v>26187</v>
      </c>
      <c r="F30" s="269">
        <v>22711.35</v>
      </c>
      <c r="G30" s="270">
        <v>86.73</v>
      </c>
    </row>
    <row r="31" spans="1:7" s="179" customFormat="1" ht="40.5" customHeight="1">
      <c r="A31" s="261"/>
      <c r="B31" s="272" t="s">
        <v>709</v>
      </c>
      <c r="C31" s="268" t="s">
        <v>710</v>
      </c>
      <c r="D31" s="241">
        <v>8906</v>
      </c>
      <c r="E31" s="269">
        <v>8906</v>
      </c>
      <c r="F31" s="269">
        <v>8906</v>
      </c>
      <c r="G31" s="270">
        <v>100</v>
      </c>
    </row>
    <row r="32" spans="1:7" s="179" customFormat="1" ht="18" customHeight="1">
      <c r="A32" s="273"/>
      <c r="B32" s="274" t="s">
        <v>711</v>
      </c>
      <c r="C32" s="275" t="s">
        <v>712</v>
      </c>
      <c r="D32" s="276"/>
      <c r="E32" s="232"/>
      <c r="F32" s="232"/>
      <c r="G32" s="277"/>
    </row>
    <row r="33" spans="1:7" s="179" customFormat="1" ht="30" customHeight="1">
      <c r="A33" s="261"/>
      <c r="B33" s="278" t="s">
        <v>713</v>
      </c>
      <c r="C33" s="279" t="s">
        <v>714</v>
      </c>
      <c r="D33" s="264">
        <v>5007482</v>
      </c>
      <c r="E33" s="265">
        <v>5126434</v>
      </c>
      <c r="F33" s="265">
        <v>4346349.06</v>
      </c>
      <c r="G33" s="266">
        <v>84.78</v>
      </c>
    </row>
    <row r="34" spans="1:7" s="179" customFormat="1" ht="26.25" customHeight="1">
      <c r="A34" s="261"/>
      <c r="B34" s="271" t="s">
        <v>715</v>
      </c>
      <c r="C34" s="268" t="s">
        <v>716</v>
      </c>
      <c r="D34" s="241">
        <v>3182480</v>
      </c>
      <c r="E34" s="269">
        <v>3194967</v>
      </c>
      <c r="F34" s="269">
        <v>3190645.14</v>
      </c>
      <c r="G34" s="270">
        <v>99.86</v>
      </c>
    </row>
    <row r="35" spans="1:7" s="179" customFormat="1" ht="26.25" customHeight="1">
      <c r="A35" s="261"/>
      <c r="B35" s="271" t="s">
        <v>717</v>
      </c>
      <c r="C35" s="268" t="s">
        <v>718</v>
      </c>
      <c r="D35" s="241">
        <v>624261</v>
      </c>
      <c r="E35" s="269">
        <v>562261</v>
      </c>
      <c r="F35" s="269">
        <v>299162</v>
      </c>
      <c r="G35" s="270">
        <v>53.21</v>
      </c>
    </row>
    <row r="36" spans="1:7" s="179" customFormat="1" ht="40.5" customHeight="1">
      <c r="A36" s="261"/>
      <c r="B36" s="271" t="s">
        <v>719</v>
      </c>
      <c r="C36" s="268" t="s">
        <v>720</v>
      </c>
      <c r="D36" s="241">
        <v>1133794</v>
      </c>
      <c r="E36" s="269">
        <v>1192880</v>
      </c>
      <c r="F36" s="269">
        <v>675163.5</v>
      </c>
      <c r="G36" s="270">
        <v>56.6</v>
      </c>
    </row>
    <row r="37" spans="1:7" s="179" customFormat="1" ht="27.75" customHeight="1">
      <c r="A37" s="261"/>
      <c r="B37" s="267" t="s">
        <v>721</v>
      </c>
      <c r="C37" s="268" t="s">
        <v>722</v>
      </c>
      <c r="D37" s="241">
        <v>49957</v>
      </c>
      <c r="E37" s="269">
        <v>159336</v>
      </c>
      <c r="F37" s="269">
        <v>159586</v>
      </c>
      <c r="G37" s="270">
        <v>100.16</v>
      </c>
    </row>
    <row r="38" spans="1:7" s="179" customFormat="1" ht="40.5" customHeight="1">
      <c r="A38" s="261"/>
      <c r="B38" s="271" t="s">
        <v>723</v>
      </c>
      <c r="C38" s="268" t="s">
        <v>724</v>
      </c>
      <c r="D38" s="241">
        <v>16990</v>
      </c>
      <c r="E38" s="269">
        <v>16990</v>
      </c>
      <c r="F38" s="269">
        <v>21792.42</v>
      </c>
      <c r="G38" s="270">
        <v>128.27</v>
      </c>
    </row>
    <row r="39" spans="1:7" s="179" customFormat="1" ht="18" customHeight="1">
      <c r="A39" s="261"/>
      <c r="B39" s="271" t="s">
        <v>725</v>
      </c>
      <c r="C39" s="268" t="s">
        <v>726</v>
      </c>
      <c r="D39" s="241"/>
      <c r="E39" s="269"/>
      <c r="F39" s="269"/>
      <c r="G39" s="270"/>
    </row>
    <row r="40" spans="1:7" s="179" customFormat="1" ht="27.75" customHeight="1">
      <c r="A40" s="261"/>
      <c r="B40" s="267" t="s">
        <v>727</v>
      </c>
      <c r="C40" s="268" t="s">
        <v>728</v>
      </c>
      <c r="D40" s="241">
        <v>4160</v>
      </c>
      <c r="E40" s="269">
        <v>4160</v>
      </c>
      <c r="F40" s="269">
        <v>3750</v>
      </c>
      <c r="G40" s="270">
        <v>90.14</v>
      </c>
    </row>
    <row r="41" spans="1:7" s="179" customFormat="1" ht="18" customHeight="1">
      <c r="A41" s="261"/>
      <c r="B41" s="267" t="s">
        <v>729</v>
      </c>
      <c r="C41" s="268" t="s">
        <v>730</v>
      </c>
      <c r="D41" s="241">
        <v>491297</v>
      </c>
      <c r="E41" s="269">
        <v>529009</v>
      </c>
      <c r="F41" s="269">
        <v>530944.24</v>
      </c>
      <c r="G41" s="270">
        <v>100.37</v>
      </c>
    </row>
    <row r="42" spans="1:7" s="179" customFormat="1" ht="51.75" customHeight="1">
      <c r="A42" s="261"/>
      <c r="B42" s="267" t="s">
        <v>731</v>
      </c>
      <c r="C42" s="268" t="s">
        <v>732</v>
      </c>
      <c r="D42" s="241">
        <v>81726</v>
      </c>
      <c r="E42" s="269">
        <v>81726</v>
      </c>
      <c r="F42" s="269">
        <v>81726</v>
      </c>
      <c r="G42" s="270">
        <v>100</v>
      </c>
    </row>
    <row r="43" spans="1:7" s="179" customFormat="1" ht="18" customHeight="1">
      <c r="A43" s="261"/>
      <c r="B43" s="267" t="s">
        <v>733</v>
      </c>
      <c r="C43" s="268" t="s">
        <v>734</v>
      </c>
      <c r="D43" s="264">
        <v>363499</v>
      </c>
      <c r="E43" s="265">
        <v>402416</v>
      </c>
      <c r="F43" s="265">
        <v>404353.57</v>
      </c>
      <c r="G43" s="266">
        <v>100.48</v>
      </c>
    </row>
    <row r="44" spans="1:7" s="179" customFormat="1" ht="18" customHeight="1">
      <c r="A44" s="261"/>
      <c r="B44" s="267" t="s">
        <v>735</v>
      </c>
      <c r="C44" s="268" t="s">
        <v>736</v>
      </c>
      <c r="D44" s="241">
        <v>46072</v>
      </c>
      <c r="E44" s="269">
        <v>44867</v>
      </c>
      <c r="F44" s="269">
        <v>44864.67</v>
      </c>
      <c r="G44" s="270">
        <v>99.99</v>
      </c>
    </row>
    <row r="45" spans="1:7" s="179" customFormat="1" ht="18" customHeight="1">
      <c r="A45" s="261"/>
      <c r="B45" s="267" t="s">
        <v>737</v>
      </c>
      <c r="C45" s="268" t="s">
        <v>738</v>
      </c>
      <c r="D45" s="241">
        <v>788153</v>
      </c>
      <c r="E45" s="269">
        <v>822652</v>
      </c>
      <c r="F45" s="269">
        <v>836818.28</v>
      </c>
      <c r="G45" s="270">
        <v>101.72</v>
      </c>
    </row>
    <row r="46" spans="1:7" s="179" customFormat="1" ht="40.5" customHeight="1">
      <c r="A46" s="261"/>
      <c r="B46" s="267" t="s">
        <v>739</v>
      </c>
      <c r="C46" s="268" t="s">
        <v>740</v>
      </c>
      <c r="D46" s="241">
        <v>272000</v>
      </c>
      <c r="E46" s="269">
        <v>271500</v>
      </c>
      <c r="F46" s="269">
        <v>278434.12</v>
      </c>
      <c r="G46" s="270">
        <v>102.55</v>
      </c>
    </row>
    <row r="47" spans="1:7" s="179" customFormat="1" ht="18" customHeight="1">
      <c r="A47" s="261"/>
      <c r="B47" s="267" t="s">
        <v>741</v>
      </c>
      <c r="C47" s="268" t="s">
        <v>742</v>
      </c>
      <c r="D47" s="241">
        <v>100371</v>
      </c>
      <c r="E47" s="269">
        <v>100791</v>
      </c>
      <c r="F47" s="269">
        <v>100765.53</v>
      </c>
      <c r="G47" s="270">
        <v>99.97</v>
      </c>
    </row>
    <row r="48" spans="1:7" s="179" customFormat="1" ht="27.75" customHeight="1">
      <c r="A48" s="261"/>
      <c r="B48" s="267" t="s">
        <v>743</v>
      </c>
      <c r="C48" s="268" t="s">
        <v>744</v>
      </c>
      <c r="D48" s="241">
        <v>14000</v>
      </c>
      <c r="E48" s="269">
        <v>14000</v>
      </c>
      <c r="F48" s="269">
        <v>14000</v>
      </c>
      <c r="G48" s="270">
        <v>100</v>
      </c>
    </row>
    <row r="49" spans="1:7" s="179" customFormat="1" ht="40.5" customHeight="1">
      <c r="A49" s="261"/>
      <c r="B49" s="267" t="s">
        <v>745</v>
      </c>
      <c r="C49" s="268" t="s">
        <v>746</v>
      </c>
      <c r="D49" s="241">
        <v>150000</v>
      </c>
      <c r="E49" s="269">
        <v>150000</v>
      </c>
      <c r="F49" s="269">
        <v>151076</v>
      </c>
      <c r="G49" s="270">
        <v>100.72</v>
      </c>
    </row>
    <row r="50" spans="1:7" s="179" customFormat="1" ht="27.75" customHeight="1">
      <c r="A50" s="261"/>
      <c r="B50" s="267" t="s">
        <v>747</v>
      </c>
      <c r="C50" s="268" t="s">
        <v>748</v>
      </c>
      <c r="D50" s="241">
        <v>15000</v>
      </c>
      <c r="E50" s="269">
        <v>15000</v>
      </c>
      <c r="F50" s="269">
        <v>14990.85</v>
      </c>
      <c r="G50" s="270">
        <v>99.94</v>
      </c>
    </row>
    <row r="51" spans="1:7" s="179" customFormat="1" ht="27.75" customHeight="1">
      <c r="A51" s="261"/>
      <c r="B51" s="267" t="s">
        <v>749</v>
      </c>
      <c r="C51" s="268" t="s">
        <v>750</v>
      </c>
      <c r="D51" s="241">
        <v>5000</v>
      </c>
      <c r="E51" s="269">
        <v>5000</v>
      </c>
      <c r="F51" s="269">
        <v>5000</v>
      </c>
      <c r="G51" s="270">
        <v>100</v>
      </c>
    </row>
    <row r="52" spans="1:7" s="179" customFormat="1" ht="18" customHeight="1">
      <c r="A52" s="261"/>
      <c r="B52" s="267" t="s">
        <v>751</v>
      </c>
      <c r="C52" s="268" t="s">
        <v>752</v>
      </c>
      <c r="D52" s="241">
        <v>11000</v>
      </c>
      <c r="E52" s="269">
        <v>11000</v>
      </c>
      <c r="F52" s="269">
        <v>11000</v>
      </c>
      <c r="G52" s="270">
        <v>100</v>
      </c>
    </row>
    <row r="53" spans="1:7" s="179" customFormat="1" ht="37.5" customHeight="1">
      <c r="A53" s="261"/>
      <c r="B53" s="267" t="s">
        <v>753</v>
      </c>
      <c r="C53" s="268" t="s">
        <v>754</v>
      </c>
      <c r="D53" s="241">
        <v>170000</v>
      </c>
      <c r="E53" s="280">
        <v>170113</v>
      </c>
      <c r="F53" s="280">
        <v>169516.19</v>
      </c>
      <c r="G53" s="281">
        <v>99.65</v>
      </c>
    </row>
    <row r="54" spans="1:7" s="179" customFormat="1" ht="27.75" customHeight="1">
      <c r="A54" s="273"/>
      <c r="B54" s="282" t="s">
        <v>755</v>
      </c>
      <c r="C54" s="275" t="s">
        <v>756</v>
      </c>
      <c r="D54" s="276">
        <v>50782</v>
      </c>
      <c r="E54" s="283">
        <v>85248</v>
      </c>
      <c r="F54" s="283">
        <v>92035.59</v>
      </c>
      <c r="G54" s="284">
        <v>107.96</v>
      </c>
    </row>
    <row r="55" spans="1:7" s="179" customFormat="1" ht="18" customHeight="1">
      <c r="A55" s="261"/>
      <c r="B55" s="278" t="s">
        <v>757</v>
      </c>
      <c r="C55" s="279" t="s">
        <v>758</v>
      </c>
      <c r="D55" s="264">
        <v>27488</v>
      </c>
      <c r="E55" s="285">
        <v>41488</v>
      </c>
      <c r="F55" s="285">
        <v>41483</v>
      </c>
      <c r="G55" s="286">
        <v>99.99</v>
      </c>
    </row>
    <row r="56" spans="1:7" s="179" customFormat="1" ht="40.5" customHeight="1">
      <c r="A56" s="261"/>
      <c r="B56" s="267" t="s">
        <v>759</v>
      </c>
      <c r="C56" s="268" t="s">
        <v>760</v>
      </c>
      <c r="D56" s="241">
        <v>6545</v>
      </c>
      <c r="E56" s="280">
        <v>10045</v>
      </c>
      <c r="F56" s="280">
        <v>10040</v>
      </c>
      <c r="G56" s="281">
        <v>99.95</v>
      </c>
    </row>
    <row r="57" spans="1:7" s="179" customFormat="1" ht="27.75" customHeight="1">
      <c r="A57" s="261"/>
      <c r="B57" s="267" t="s">
        <v>761</v>
      </c>
      <c r="C57" s="268" t="s">
        <v>762</v>
      </c>
      <c r="D57" s="241">
        <v>1309</v>
      </c>
      <c r="E57" s="280">
        <v>1309</v>
      </c>
      <c r="F57" s="280">
        <v>1309</v>
      </c>
      <c r="G57" s="270">
        <v>100</v>
      </c>
    </row>
    <row r="58" spans="1:7" s="179" customFormat="1" ht="27.75" customHeight="1">
      <c r="A58" s="261"/>
      <c r="B58" s="267" t="s">
        <v>763</v>
      </c>
      <c r="C58" s="268" t="s">
        <v>764</v>
      </c>
      <c r="D58" s="264">
        <v>19634</v>
      </c>
      <c r="E58" s="285">
        <v>30134</v>
      </c>
      <c r="F58" s="285">
        <v>30134</v>
      </c>
      <c r="G58" s="286">
        <v>100</v>
      </c>
    </row>
    <row r="59" spans="1:7" s="179" customFormat="1" ht="27.75" customHeight="1">
      <c r="A59" s="261"/>
      <c r="B59" s="282" t="s">
        <v>765</v>
      </c>
      <c r="C59" s="275" t="s">
        <v>766</v>
      </c>
      <c r="D59" s="287">
        <v>330000</v>
      </c>
      <c r="E59" s="288">
        <v>118485</v>
      </c>
      <c r="F59" s="288">
        <v>136201.86</v>
      </c>
      <c r="G59" s="289">
        <v>114.95</v>
      </c>
    </row>
    <row r="60" spans="1:7" ht="24.75" customHeight="1">
      <c r="A60" s="234" t="s">
        <v>767</v>
      </c>
      <c r="B60" s="235"/>
      <c r="C60" s="257"/>
      <c r="D60" s="258"/>
      <c r="E60" s="259"/>
      <c r="F60" s="259"/>
      <c r="G60" s="284"/>
    </row>
    <row r="61" spans="1:7" ht="30" customHeight="1">
      <c r="A61" s="290"/>
      <c r="B61" s="262" t="s">
        <v>768</v>
      </c>
      <c r="C61" s="263" t="s">
        <v>769</v>
      </c>
      <c r="D61" s="264">
        <v>132441</v>
      </c>
      <c r="E61" s="291">
        <v>132198</v>
      </c>
      <c r="F61" s="291">
        <v>125217.77</v>
      </c>
      <c r="G61" s="292">
        <v>94.72</v>
      </c>
    </row>
    <row r="62" spans="1:7" ht="27.75" customHeight="1">
      <c r="A62" s="290"/>
      <c r="B62" s="293" t="s">
        <v>806</v>
      </c>
      <c r="C62" s="268" t="s">
        <v>770</v>
      </c>
      <c r="D62" s="241">
        <v>44367</v>
      </c>
      <c r="E62" s="294">
        <v>44885</v>
      </c>
      <c r="F62" s="294">
        <v>42618.55</v>
      </c>
      <c r="G62" s="295">
        <v>94.95</v>
      </c>
    </row>
    <row r="63" spans="1:7" ht="27.75" customHeight="1">
      <c r="A63" s="290"/>
      <c r="B63" s="296" t="s">
        <v>771</v>
      </c>
      <c r="C63" s="268" t="s">
        <v>772</v>
      </c>
      <c r="D63" s="241">
        <v>2404</v>
      </c>
      <c r="E63" s="269">
        <v>2434</v>
      </c>
      <c r="F63" s="269">
        <v>2433.31</v>
      </c>
      <c r="G63" s="270">
        <v>99.97</v>
      </c>
    </row>
    <row r="64" spans="1:7" ht="18" customHeight="1">
      <c r="A64" s="290"/>
      <c r="B64" s="297" t="s">
        <v>773</v>
      </c>
      <c r="C64" s="268" t="s">
        <v>774</v>
      </c>
      <c r="D64" s="241">
        <v>120242</v>
      </c>
      <c r="E64" s="269">
        <v>121765</v>
      </c>
      <c r="F64" s="269">
        <v>118954.08</v>
      </c>
      <c r="G64" s="270">
        <v>97.69</v>
      </c>
    </row>
    <row r="65" spans="1:7" ht="39.75" customHeight="1">
      <c r="A65" s="290"/>
      <c r="B65" s="298" t="s">
        <v>807</v>
      </c>
      <c r="C65" s="268" t="s">
        <v>775</v>
      </c>
      <c r="D65" s="299">
        <v>92807</v>
      </c>
      <c r="E65" s="247">
        <v>92807</v>
      </c>
      <c r="F65" s="247">
        <v>93091.4</v>
      </c>
      <c r="G65" s="248">
        <v>100.31</v>
      </c>
    </row>
    <row r="66" spans="1:7" ht="18" customHeight="1">
      <c r="A66" s="290"/>
      <c r="B66" s="300" t="s">
        <v>776</v>
      </c>
      <c r="C66" s="268" t="s">
        <v>777</v>
      </c>
      <c r="D66" s="301">
        <v>92807</v>
      </c>
      <c r="E66" s="269">
        <v>92807</v>
      </c>
      <c r="F66" s="269">
        <v>93091.4</v>
      </c>
      <c r="G66" s="248">
        <v>100.31</v>
      </c>
    </row>
    <row r="67" spans="1:7" ht="18" customHeight="1">
      <c r="A67" s="290"/>
      <c r="B67" s="302" t="s">
        <v>808</v>
      </c>
      <c r="C67" s="268" t="s">
        <v>778</v>
      </c>
      <c r="D67" s="301">
        <v>67298</v>
      </c>
      <c r="E67" s="269">
        <v>67333</v>
      </c>
      <c r="F67" s="269">
        <v>67591</v>
      </c>
      <c r="G67" s="248">
        <v>100.38</v>
      </c>
    </row>
    <row r="68" spans="1:7" ht="18" customHeight="1">
      <c r="A68" s="290"/>
      <c r="B68" s="302" t="s">
        <v>809</v>
      </c>
      <c r="C68" s="268" t="s">
        <v>779</v>
      </c>
      <c r="D68" s="301">
        <v>25509</v>
      </c>
      <c r="E68" s="269">
        <v>25474</v>
      </c>
      <c r="F68" s="269">
        <v>25500.4</v>
      </c>
      <c r="G68" s="248">
        <v>100.1</v>
      </c>
    </row>
    <row r="69" spans="1:7" ht="27.75" customHeight="1">
      <c r="A69" s="290"/>
      <c r="B69" s="300" t="s">
        <v>810</v>
      </c>
      <c r="C69" s="268" t="s">
        <v>780</v>
      </c>
      <c r="D69" s="301"/>
      <c r="E69" s="269"/>
      <c r="F69" s="269"/>
      <c r="G69" s="248"/>
    </row>
    <row r="70" spans="1:7" s="179" customFormat="1" ht="18" customHeight="1">
      <c r="A70" s="290"/>
      <c r="B70" s="303" t="s">
        <v>811</v>
      </c>
      <c r="C70" s="268" t="s">
        <v>781</v>
      </c>
      <c r="D70" s="241">
        <v>25044</v>
      </c>
      <c r="E70" s="269">
        <v>25124</v>
      </c>
      <c r="F70" s="269">
        <v>25121</v>
      </c>
      <c r="G70" s="248">
        <v>99.99</v>
      </c>
    </row>
    <row r="71" spans="1:7" ht="27.75" customHeight="1">
      <c r="A71" s="290"/>
      <c r="B71" s="304" t="s">
        <v>782</v>
      </c>
      <c r="C71" s="268" t="s">
        <v>783</v>
      </c>
      <c r="D71" s="241">
        <v>1309</v>
      </c>
      <c r="E71" s="247">
        <v>1309</v>
      </c>
      <c r="F71" s="247">
        <v>1309</v>
      </c>
      <c r="G71" s="248">
        <v>100</v>
      </c>
    </row>
    <row r="72" spans="1:7" ht="27.75" customHeight="1">
      <c r="A72" s="290"/>
      <c r="B72" s="271" t="s">
        <v>784</v>
      </c>
      <c r="C72" s="268" t="s">
        <v>785</v>
      </c>
      <c r="D72" s="241">
        <v>50</v>
      </c>
      <c r="E72" s="247">
        <v>50</v>
      </c>
      <c r="F72" s="247">
        <v>44.16</v>
      </c>
      <c r="G72" s="248">
        <v>88.32</v>
      </c>
    </row>
    <row r="73" spans="1:7" ht="40.5" customHeight="1">
      <c r="A73" s="290"/>
      <c r="B73" s="304" t="s">
        <v>786</v>
      </c>
      <c r="C73" s="279" t="s">
        <v>787</v>
      </c>
      <c r="D73" s="264"/>
      <c r="E73" s="305"/>
      <c r="F73" s="305"/>
      <c r="G73" s="306"/>
    </row>
    <row r="74" spans="1:7" ht="18" customHeight="1">
      <c r="A74" s="290"/>
      <c r="B74" s="303" t="s">
        <v>788</v>
      </c>
      <c r="C74" s="268" t="s">
        <v>789</v>
      </c>
      <c r="D74" s="241"/>
      <c r="E74" s="247"/>
      <c r="F74" s="247"/>
      <c r="G74" s="248"/>
    </row>
    <row r="75" spans="1:7" ht="18" customHeight="1">
      <c r="A75" s="290"/>
      <c r="B75" s="303" t="s">
        <v>790</v>
      </c>
      <c r="C75" s="268" t="s">
        <v>791</v>
      </c>
      <c r="D75" s="241"/>
      <c r="E75" s="247"/>
      <c r="F75" s="247"/>
      <c r="G75" s="248"/>
    </row>
    <row r="76" spans="1:7" ht="40.5" customHeight="1">
      <c r="A76" s="290"/>
      <c r="B76" s="303" t="s">
        <v>792</v>
      </c>
      <c r="C76" s="268" t="s">
        <v>793</v>
      </c>
      <c r="D76" s="241">
        <v>602690</v>
      </c>
      <c r="E76" s="247">
        <v>543347</v>
      </c>
      <c r="F76" s="247">
        <v>40774.82</v>
      </c>
      <c r="G76" s="248">
        <v>7.5</v>
      </c>
    </row>
    <row r="77" spans="1:7" ht="18" customHeight="1">
      <c r="A77" s="290"/>
      <c r="B77" s="303" t="s">
        <v>788</v>
      </c>
      <c r="C77" s="268" t="s">
        <v>794</v>
      </c>
      <c r="D77" s="301">
        <v>82690</v>
      </c>
      <c r="E77" s="247">
        <v>20690</v>
      </c>
      <c r="F77" s="247">
        <v>9304.79</v>
      </c>
      <c r="G77" s="248">
        <v>44.97</v>
      </c>
    </row>
    <row r="78" spans="1:7" ht="18" customHeight="1">
      <c r="A78" s="290"/>
      <c r="B78" s="303" t="s">
        <v>790</v>
      </c>
      <c r="C78" s="268" t="s">
        <v>795</v>
      </c>
      <c r="D78" s="307">
        <v>520000</v>
      </c>
      <c r="E78" s="305">
        <v>522657</v>
      </c>
      <c r="F78" s="305">
        <v>31470.03</v>
      </c>
      <c r="G78" s="306">
        <v>6.02</v>
      </c>
    </row>
    <row r="79" spans="1:7" ht="40.5" customHeight="1">
      <c r="A79" s="290"/>
      <c r="B79" s="267" t="s">
        <v>796</v>
      </c>
      <c r="C79" s="268" t="s">
        <v>797</v>
      </c>
      <c r="D79" s="307">
        <v>108772</v>
      </c>
      <c r="E79" s="305">
        <v>108772</v>
      </c>
      <c r="F79" s="305">
        <v>110674.81</v>
      </c>
      <c r="G79" s="306">
        <v>101.75</v>
      </c>
    </row>
    <row r="80" spans="1:7" ht="18" customHeight="1">
      <c r="A80" s="290"/>
      <c r="B80" s="267" t="s">
        <v>798</v>
      </c>
      <c r="C80" s="268" t="s">
        <v>799</v>
      </c>
      <c r="D80" s="308">
        <v>15174</v>
      </c>
      <c r="E80" s="265">
        <v>15174</v>
      </c>
      <c r="F80" s="265">
        <v>32293.99</v>
      </c>
      <c r="G80" s="306">
        <v>212.82</v>
      </c>
    </row>
    <row r="81" spans="1:7" ht="27.75" customHeight="1">
      <c r="A81" s="290"/>
      <c r="B81" s="267" t="s">
        <v>800</v>
      </c>
      <c r="C81" s="268" t="s">
        <v>801</v>
      </c>
      <c r="D81" s="309">
        <v>93598</v>
      </c>
      <c r="E81" s="269">
        <v>93598</v>
      </c>
      <c r="F81" s="269">
        <v>78380.82</v>
      </c>
      <c r="G81" s="248">
        <v>83.74</v>
      </c>
    </row>
    <row r="82" spans="1:7" ht="30" customHeight="1">
      <c r="A82" s="290"/>
      <c r="B82" s="310" t="s">
        <v>802</v>
      </c>
      <c r="C82" s="311" t="s">
        <v>803</v>
      </c>
      <c r="D82" s="312">
        <v>2182800</v>
      </c>
      <c r="E82" s="313">
        <v>2187822</v>
      </c>
      <c r="F82" s="313">
        <v>1449157.49</v>
      </c>
      <c r="G82" s="314">
        <v>66.24</v>
      </c>
    </row>
    <row r="83" spans="1:7" ht="3.75" customHeight="1" thickBot="1">
      <c r="A83" s="315"/>
      <c r="B83" s="316"/>
      <c r="C83" s="316"/>
      <c r="D83" s="317"/>
      <c r="E83" s="318"/>
      <c r="F83" s="318"/>
      <c r="G83" s="319"/>
    </row>
    <row r="84" spans="4:7" ht="12.75" hidden="1">
      <c r="D84" s="320"/>
      <c r="E84" s="321"/>
      <c r="F84" s="321"/>
      <c r="G84" s="322"/>
    </row>
    <row r="85" spans="1:7" ht="13.5">
      <c r="A85" s="323" t="s">
        <v>812</v>
      </c>
      <c r="B85" s="179"/>
      <c r="C85" s="324"/>
      <c r="D85" s="320"/>
      <c r="E85" s="322"/>
      <c r="F85" s="322"/>
      <c r="G85" s="322"/>
    </row>
    <row r="86" spans="1:7" ht="13.5">
      <c r="A86" s="325" t="s">
        <v>813</v>
      </c>
      <c r="B86" s="179"/>
      <c r="C86" s="179"/>
      <c r="D86" s="320"/>
      <c r="E86" s="322"/>
      <c r="F86" s="322"/>
      <c r="G86" s="322"/>
    </row>
    <row r="87" spans="1:7" ht="13.5">
      <c r="A87" s="325" t="s">
        <v>814</v>
      </c>
      <c r="B87" s="326"/>
      <c r="C87" s="179"/>
      <c r="D87" s="320"/>
      <c r="E87" s="322"/>
      <c r="F87" s="322"/>
      <c r="G87" s="322"/>
    </row>
    <row r="88" spans="1:7" ht="13.5">
      <c r="A88" s="325" t="s">
        <v>815</v>
      </c>
      <c r="D88" s="320"/>
      <c r="E88" s="322"/>
      <c r="F88" s="322"/>
      <c r="G88" s="322"/>
    </row>
    <row r="89" spans="1:7" ht="12.75">
      <c r="A89" s="327" t="s">
        <v>816</v>
      </c>
      <c r="D89" s="328"/>
      <c r="E89" s="322"/>
      <c r="F89" s="322"/>
      <c r="G89" s="322"/>
    </row>
    <row r="90" spans="4:7" ht="12.75">
      <c r="D90" s="328"/>
      <c r="E90" s="322"/>
      <c r="F90" s="322"/>
      <c r="G90" s="322"/>
    </row>
    <row r="91" spans="4:7" ht="12.75">
      <c r="D91" s="328"/>
      <c r="E91" s="322"/>
      <c r="F91" s="322"/>
      <c r="G91" s="322"/>
    </row>
    <row r="92" spans="4:7" ht="12.75">
      <c r="D92" s="328"/>
      <c r="E92" s="322"/>
      <c r="F92" s="322"/>
      <c r="G92" s="322"/>
    </row>
  </sheetData>
  <mergeCells count="1">
    <mergeCell ref="F1:G1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&amp;RTabulka č. 2
Strana &amp;P</oddHeader>
  </headerFooter>
  <rowBreaks count="2" manualBreakCount="2">
    <brk id="32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"/>
  <sheetViews>
    <sheetView view="pageBreakPreview" zoomScale="60" zoomScaleNormal="75" workbookViewId="0" topLeftCell="N18">
      <selection activeCell="T69" sqref="T69"/>
    </sheetView>
  </sheetViews>
  <sheetFormatPr defaultColWidth="9.140625" defaultRowHeight="12.75"/>
  <cols>
    <col min="1" max="1" width="35.57421875" style="335" bestFit="1" customWidth="1"/>
    <col min="2" max="2" width="14.57421875" style="335" customWidth="1"/>
    <col min="3" max="3" width="14.8515625" style="335" customWidth="1"/>
    <col min="4" max="4" width="15.28125" style="335" customWidth="1"/>
    <col min="5" max="5" width="7.7109375" style="335" customWidth="1"/>
    <col min="6" max="6" width="8.57421875" style="335" customWidth="1"/>
    <col min="7" max="7" width="14.57421875" style="335" customWidth="1"/>
    <col min="8" max="8" width="14.8515625" style="335" customWidth="1"/>
    <col min="9" max="9" width="15.7109375" style="335" customWidth="1"/>
    <col min="10" max="10" width="8.7109375" style="335" customWidth="1"/>
    <col min="11" max="11" width="8.140625" style="335" customWidth="1"/>
    <col min="12" max="12" width="14.8515625" style="335" customWidth="1"/>
    <col min="13" max="13" width="11.28125" style="335" customWidth="1"/>
    <col min="14" max="14" width="8.7109375" style="335" customWidth="1"/>
    <col min="15" max="15" width="14.8515625" style="335" customWidth="1"/>
    <col min="16" max="16" width="10.57421875" style="335" customWidth="1"/>
    <col min="17" max="17" width="8.7109375" style="335" customWidth="1"/>
    <col min="18" max="18" width="14.57421875" style="335" customWidth="1"/>
    <col min="19" max="19" width="14.8515625" style="335" customWidth="1"/>
    <col min="20" max="20" width="14.421875" style="335" customWidth="1"/>
    <col min="21" max="21" width="8.57421875" style="335" customWidth="1"/>
    <col min="22" max="22" width="8.140625" style="335" customWidth="1"/>
    <col min="23" max="23" width="14.8515625" style="335" customWidth="1"/>
    <col min="24" max="24" width="10.57421875" style="335" customWidth="1"/>
    <col min="25" max="25" width="8.7109375" style="335" customWidth="1"/>
    <col min="26" max="26" width="14.8515625" style="335" customWidth="1"/>
    <col min="27" max="27" width="10.57421875" style="335" customWidth="1"/>
    <col min="28" max="28" width="8.57421875" style="335" customWidth="1"/>
    <col min="29" max="29" width="12.00390625" style="335" customWidth="1"/>
    <col min="30" max="30" width="14.8515625" style="335" customWidth="1"/>
    <col min="31" max="31" width="11.28125" style="335" bestFit="1" customWidth="1"/>
    <col min="32" max="32" width="8.7109375" style="335" customWidth="1"/>
    <col min="33" max="33" width="14.8515625" style="335" customWidth="1"/>
    <col min="34" max="34" width="10.57421875" style="335" customWidth="1"/>
    <col min="35" max="35" width="8.57421875" style="335" customWidth="1"/>
    <col min="36" max="36" width="10.8515625" style="335" customWidth="1"/>
    <col min="37" max="16384" width="9.140625" style="335" customWidth="1"/>
  </cols>
  <sheetData>
    <row r="1" spans="1:36" s="331" customFormat="1" ht="15.75">
      <c r="A1" s="331" t="s">
        <v>817</v>
      </c>
      <c r="V1" s="332"/>
      <c r="AJ1" s="332" t="s">
        <v>818</v>
      </c>
    </row>
    <row r="3" spans="1:36" ht="20.25">
      <c r="A3" s="333"/>
      <c r="B3" s="796" t="s">
        <v>819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</row>
    <row r="4" spans="2:36" ht="13.5" thickBo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</row>
    <row r="5" spans="1:36" s="345" customFormat="1" ht="57.75" customHeight="1" thickBot="1" thickTop="1">
      <c r="A5" s="337"/>
      <c r="B5" s="338" t="s">
        <v>820</v>
      </c>
      <c r="C5" s="339"/>
      <c r="D5" s="339"/>
      <c r="E5" s="339"/>
      <c r="F5" s="340"/>
      <c r="G5" s="338" t="s">
        <v>821</v>
      </c>
      <c r="H5" s="339"/>
      <c r="I5" s="339"/>
      <c r="J5" s="339"/>
      <c r="K5" s="340"/>
      <c r="L5" s="792" t="s">
        <v>822</v>
      </c>
      <c r="M5" s="793"/>
      <c r="N5" s="794"/>
      <c r="O5" s="792" t="s">
        <v>823</v>
      </c>
      <c r="P5" s="793"/>
      <c r="Q5" s="794"/>
      <c r="R5" s="338" t="s">
        <v>914</v>
      </c>
      <c r="S5" s="339"/>
      <c r="T5" s="339"/>
      <c r="U5" s="339"/>
      <c r="V5" s="340"/>
      <c r="W5" s="792" t="s">
        <v>824</v>
      </c>
      <c r="X5" s="793"/>
      <c r="Y5" s="794"/>
      <c r="Z5" s="792" t="s">
        <v>825</v>
      </c>
      <c r="AA5" s="793"/>
      <c r="AB5" s="794"/>
      <c r="AC5" s="341" t="s">
        <v>826</v>
      </c>
      <c r="AD5" s="342" t="s">
        <v>827</v>
      </c>
      <c r="AE5" s="343"/>
      <c r="AF5" s="343"/>
      <c r="AG5" s="795" t="s">
        <v>828</v>
      </c>
      <c r="AH5" s="762"/>
      <c r="AI5" s="763"/>
      <c r="AJ5" s="344"/>
    </row>
    <row r="6" spans="1:36" ht="12.75">
      <c r="A6" s="346"/>
      <c r="B6" s="347" t="s">
        <v>829</v>
      </c>
      <c r="C6" s="348" t="s">
        <v>830</v>
      </c>
      <c r="D6" s="349"/>
      <c r="E6" s="350"/>
      <c r="F6" s="351"/>
      <c r="G6" s="347" t="s">
        <v>829</v>
      </c>
      <c r="H6" s="348" t="s">
        <v>830</v>
      </c>
      <c r="I6" s="349"/>
      <c r="J6" s="350"/>
      <c r="K6" s="352"/>
      <c r="L6" s="353"/>
      <c r="M6" s="354"/>
      <c r="N6" s="355"/>
      <c r="O6" s="353"/>
      <c r="P6" s="354"/>
      <c r="Q6" s="355"/>
      <c r="R6" s="347" t="s">
        <v>829</v>
      </c>
      <c r="S6" s="348" t="s">
        <v>830</v>
      </c>
      <c r="T6" s="349"/>
      <c r="U6" s="350"/>
      <c r="V6" s="351"/>
      <c r="W6" s="353"/>
      <c r="X6" s="354"/>
      <c r="Y6" s="355"/>
      <c r="Z6" s="353"/>
      <c r="AA6" s="354"/>
      <c r="AB6" s="355"/>
      <c r="AC6" s="356" t="s">
        <v>831</v>
      </c>
      <c r="AD6" s="354"/>
      <c r="AE6" s="354"/>
      <c r="AF6" s="357"/>
      <c r="AG6" s="353"/>
      <c r="AH6" s="354"/>
      <c r="AI6" s="355"/>
      <c r="AJ6" s="358" t="s">
        <v>832</v>
      </c>
    </row>
    <row r="7" spans="1:36" ht="12.75">
      <c r="A7" s="346"/>
      <c r="B7" s="347" t="s">
        <v>833</v>
      </c>
      <c r="C7" s="359" t="s">
        <v>834</v>
      </c>
      <c r="D7" s="359" t="s">
        <v>829</v>
      </c>
      <c r="E7" s="359" t="s">
        <v>835</v>
      </c>
      <c r="F7" s="351" t="s">
        <v>836</v>
      </c>
      <c r="G7" s="347" t="s">
        <v>833</v>
      </c>
      <c r="H7" s="359" t="s">
        <v>834</v>
      </c>
      <c r="I7" s="359" t="s">
        <v>829</v>
      </c>
      <c r="J7" s="359" t="s">
        <v>835</v>
      </c>
      <c r="K7" s="351" t="s">
        <v>836</v>
      </c>
      <c r="L7" s="347" t="s">
        <v>834</v>
      </c>
      <c r="M7" s="360" t="s">
        <v>829</v>
      </c>
      <c r="N7" s="361" t="s">
        <v>835</v>
      </c>
      <c r="O7" s="347" t="s">
        <v>834</v>
      </c>
      <c r="P7" s="360" t="s">
        <v>829</v>
      </c>
      <c r="Q7" s="361" t="s">
        <v>835</v>
      </c>
      <c r="R7" s="347" t="s">
        <v>833</v>
      </c>
      <c r="S7" s="359" t="s">
        <v>834</v>
      </c>
      <c r="T7" s="359" t="s">
        <v>829</v>
      </c>
      <c r="U7" s="359" t="s">
        <v>836</v>
      </c>
      <c r="V7" s="351" t="s">
        <v>836</v>
      </c>
      <c r="W7" s="347" t="s">
        <v>834</v>
      </c>
      <c r="X7" s="360" t="s">
        <v>829</v>
      </c>
      <c r="Y7" s="351" t="s">
        <v>836</v>
      </c>
      <c r="Z7" s="347" t="s">
        <v>834</v>
      </c>
      <c r="AA7" s="360" t="s">
        <v>829</v>
      </c>
      <c r="AB7" s="351" t="s">
        <v>836</v>
      </c>
      <c r="AC7" s="356" t="s">
        <v>837</v>
      </c>
      <c r="AD7" s="360" t="s">
        <v>834</v>
      </c>
      <c r="AE7" s="360" t="s">
        <v>829</v>
      </c>
      <c r="AF7" s="362" t="s">
        <v>836</v>
      </c>
      <c r="AG7" s="347" t="s">
        <v>834</v>
      </c>
      <c r="AH7" s="360" t="s">
        <v>829</v>
      </c>
      <c r="AI7" s="361" t="s">
        <v>836</v>
      </c>
      <c r="AJ7" s="358" t="s">
        <v>838</v>
      </c>
    </row>
    <row r="8" spans="1:36" ht="12.75">
      <c r="A8" s="346"/>
      <c r="B8" s="347" t="s">
        <v>839</v>
      </c>
      <c r="C8" s="359" t="s">
        <v>840</v>
      </c>
      <c r="D8" s="359" t="s">
        <v>841</v>
      </c>
      <c r="E8" s="359" t="s">
        <v>842</v>
      </c>
      <c r="F8" s="351" t="s">
        <v>843</v>
      </c>
      <c r="G8" s="347" t="s">
        <v>839</v>
      </c>
      <c r="H8" s="359" t="s">
        <v>840</v>
      </c>
      <c r="I8" s="359" t="s">
        <v>841</v>
      </c>
      <c r="J8" s="359" t="s">
        <v>844</v>
      </c>
      <c r="K8" s="351" t="s">
        <v>843</v>
      </c>
      <c r="L8" s="347" t="s">
        <v>840</v>
      </c>
      <c r="M8" s="360" t="s">
        <v>841</v>
      </c>
      <c r="N8" s="361" t="s">
        <v>844</v>
      </c>
      <c r="O8" s="347" t="s">
        <v>840</v>
      </c>
      <c r="P8" s="360" t="s">
        <v>841</v>
      </c>
      <c r="Q8" s="361" t="s">
        <v>844</v>
      </c>
      <c r="R8" s="347" t="s">
        <v>839</v>
      </c>
      <c r="S8" s="359" t="s">
        <v>840</v>
      </c>
      <c r="T8" s="359" t="s">
        <v>841</v>
      </c>
      <c r="U8" s="359" t="s">
        <v>845</v>
      </c>
      <c r="V8" s="351" t="s">
        <v>843</v>
      </c>
      <c r="W8" s="347" t="s">
        <v>840</v>
      </c>
      <c r="X8" s="360" t="s">
        <v>841</v>
      </c>
      <c r="Y8" s="351" t="s">
        <v>845</v>
      </c>
      <c r="Z8" s="347" t="s">
        <v>840</v>
      </c>
      <c r="AA8" s="360" t="s">
        <v>841</v>
      </c>
      <c r="AB8" s="351" t="s">
        <v>845</v>
      </c>
      <c r="AC8" s="356" t="s">
        <v>846</v>
      </c>
      <c r="AD8" s="360" t="s">
        <v>840</v>
      </c>
      <c r="AE8" s="360" t="s">
        <v>841</v>
      </c>
      <c r="AF8" s="362" t="s">
        <v>845</v>
      </c>
      <c r="AG8" s="347" t="s">
        <v>840</v>
      </c>
      <c r="AH8" s="360" t="s">
        <v>841</v>
      </c>
      <c r="AI8" s="361" t="s">
        <v>845</v>
      </c>
      <c r="AJ8" s="358" t="s">
        <v>847</v>
      </c>
    </row>
    <row r="9" spans="1:36" ht="12.75">
      <c r="A9" s="346"/>
      <c r="B9" s="347" t="s">
        <v>848</v>
      </c>
      <c r="C9" s="359" t="s">
        <v>849</v>
      </c>
      <c r="D9" s="359"/>
      <c r="E9" s="359" t="s">
        <v>850</v>
      </c>
      <c r="F9" s="351"/>
      <c r="G9" s="347" t="s">
        <v>848</v>
      </c>
      <c r="H9" s="359" t="s">
        <v>849</v>
      </c>
      <c r="I9" s="359"/>
      <c r="J9" s="359" t="s">
        <v>851</v>
      </c>
      <c r="K9" s="351"/>
      <c r="L9" s="347" t="s">
        <v>849</v>
      </c>
      <c r="M9" s="360"/>
      <c r="N9" s="361" t="s">
        <v>851</v>
      </c>
      <c r="O9" s="347" t="s">
        <v>849</v>
      </c>
      <c r="P9" s="360"/>
      <c r="Q9" s="361" t="s">
        <v>851</v>
      </c>
      <c r="R9" s="347" t="s">
        <v>848</v>
      </c>
      <c r="S9" s="359" t="s">
        <v>849</v>
      </c>
      <c r="T9" s="359"/>
      <c r="U9" s="359" t="s">
        <v>852</v>
      </c>
      <c r="V9" s="351"/>
      <c r="W9" s="347" t="s">
        <v>849</v>
      </c>
      <c r="X9" s="360"/>
      <c r="Y9" s="351" t="s">
        <v>852</v>
      </c>
      <c r="Z9" s="347" t="s">
        <v>849</v>
      </c>
      <c r="AA9" s="360"/>
      <c r="AB9" s="351" t="s">
        <v>852</v>
      </c>
      <c r="AC9" s="356" t="s">
        <v>853</v>
      </c>
      <c r="AD9" s="360" t="s">
        <v>849</v>
      </c>
      <c r="AE9" s="360"/>
      <c r="AF9" s="362" t="s">
        <v>852</v>
      </c>
      <c r="AG9" s="347" t="s">
        <v>849</v>
      </c>
      <c r="AH9" s="360"/>
      <c r="AI9" s="361" t="s">
        <v>852</v>
      </c>
      <c r="AJ9" s="358" t="s">
        <v>854</v>
      </c>
    </row>
    <row r="10" spans="1:36" ht="13.5" thickBot="1">
      <c r="A10" s="363"/>
      <c r="B10" s="364" t="s">
        <v>855</v>
      </c>
      <c r="C10" s="365" t="s">
        <v>377</v>
      </c>
      <c r="D10" s="365" t="s">
        <v>377</v>
      </c>
      <c r="E10" s="365"/>
      <c r="F10" s="366" t="s">
        <v>856</v>
      </c>
      <c r="G10" s="364" t="s">
        <v>855</v>
      </c>
      <c r="H10" s="365" t="s">
        <v>377</v>
      </c>
      <c r="I10" s="365" t="s">
        <v>377</v>
      </c>
      <c r="J10" s="365" t="s">
        <v>857</v>
      </c>
      <c r="K10" s="366" t="s">
        <v>856</v>
      </c>
      <c r="L10" s="364" t="s">
        <v>377</v>
      </c>
      <c r="M10" s="367" t="s">
        <v>377</v>
      </c>
      <c r="N10" s="368" t="s">
        <v>857</v>
      </c>
      <c r="O10" s="364" t="s">
        <v>377</v>
      </c>
      <c r="P10" s="367" t="s">
        <v>377</v>
      </c>
      <c r="Q10" s="368" t="s">
        <v>857</v>
      </c>
      <c r="R10" s="364" t="s">
        <v>855</v>
      </c>
      <c r="S10" s="365" t="s">
        <v>377</v>
      </c>
      <c r="T10" s="365" t="s">
        <v>377</v>
      </c>
      <c r="U10" s="365" t="s">
        <v>858</v>
      </c>
      <c r="V10" s="366" t="s">
        <v>856</v>
      </c>
      <c r="W10" s="364" t="s">
        <v>377</v>
      </c>
      <c r="X10" s="367" t="s">
        <v>377</v>
      </c>
      <c r="Y10" s="366" t="s">
        <v>858</v>
      </c>
      <c r="Z10" s="364" t="s">
        <v>377</v>
      </c>
      <c r="AA10" s="367" t="s">
        <v>377</v>
      </c>
      <c r="AB10" s="366" t="s">
        <v>858</v>
      </c>
      <c r="AC10" s="369" t="s">
        <v>377</v>
      </c>
      <c r="AD10" s="367" t="s">
        <v>377</v>
      </c>
      <c r="AE10" s="367" t="s">
        <v>377</v>
      </c>
      <c r="AF10" s="370" t="s">
        <v>858</v>
      </c>
      <c r="AG10" s="364" t="s">
        <v>377</v>
      </c>
      <c r="AH10" s="367" t="s">
        <v>377</v>
      </c>
      <c r="AI10" s="368" t="s">
        <v>858</v>
      </c>
      <c r="AJ10" s="371">
        <v>2009</v>
      </c>
    </row>
    <row r="11" spans="1:36" ht="13.5" thickBot="1">
      <c r="A11" s="372" t="s">
        <v>846</v>
      </c>
      <c r="B11" s="373">
        <v>1</v>
      </c>
      <c r="C11" s="374">
        <v>2</v>
      </c>
      <c r="D11" s="374">
        <v>3</v>
      </c>
      <c r="E11" s="374">
        <v>4</v>
      </c>
      <c r="F11" s="374">
        <v>5</v>
      </c>
      <c r="G11" s="373">
        <v>6</v>
      </c>
      <c r="H11" s="374">
        <v>7</v>
      </c>
      <c r="I11" s="374">
        <v>8</v>
      </c>
      <c r="J11" s="374">
        <v>9</v>
      </c>
      <c r="K11" s="375">
        <v>10</v>
      </c>
      <c r="L11" s="373">
        <v>11</v>
      </c>
      <c r="M11" s="374">
        <v>12</v>
      </c>
      <c r="N11" s="375">
        <v>13</v>
      </c>
      <c r="O11" s="373">
        <v>14</v>
      </c>
      <c r="P11" s="374">
        <v>15</v>
      </c>
      <c r="Q11" s="375">
        <v>16</v>
      </c>
      <c r="R11" s="373">
        <v>17</v>
      </c>
      <c r="S11" s="374">
        <v>18</v>
      </c>
      <c r="T11" s="374">
        <v>19</v>
      </c>
      <c r="U11" s="374">
        <v>20</v>
      </c>
      <c r="V11" s="375">
        <v>21</v>
      </c>
      <c r="W11" s="373">
        <v>22</v>
      </c>
      <c r="X11" s="374">
        <v>23</v>
      </c>
      <c r="Y11" s="375">
        <v>24</v>
      </c>
      <c r="Z11" s="373">
        <v>25</v>
      </c>
      <c r="AA11" s="374">
        <v>26</v>
      </c>
      <c r="AB11" s="375">
        <v>27</v>
      </c>
      <c r="AC11" s="376">
        <v>28</v>
      </c>
      <c r="AD11" s="373">
        <v>29</v>
      </c>
      <c r="AE11" s="377">
        <v>30</v>
      </c>
      <c r="AF11" s="378">
        <v>31</v>
      </c>
      <c r="AG11" s="373">
        <v>32</v>
      </c>
      <c r="AH11" s="377">
        <v>33</v>
      </c>
      <c r="AI11" s="379">
        <v>34</v>
      </c>
      <c r="AJ11" s="380">
        <v>35</v>
      </c>
    </row>
    <row r="12" spans="1:36" s="391" customFormat="1" ht="15">
      <c r="A12" s="381" t="s">
        <v>859</v>
      </c>
      <c r="B12" s="382"/>
      <c r="C12" s="383"/>
      <c r="D12" s="383"/>
      <c r="E12" s="384"/>
      <c r="F12" s="385"/>
      <c r="G12" s="382"/>
      <c r="H12" s="383"/>
      <c r="I12" s="383"/>
      <c r="J12" s="384"/>
      <c r="K12" s="385"/>
      <c r="L12" s="382"/>
      <c r="M12" s="383"/>
      <c r="N12" s="385"/>
      <c r="O12" s="382"/>
      <c r="P12" s="383"/>
      <c r="Q12" s="385"/>
      <c r="R12" s="382"/>
      <c r="S12" s="383"/>
      <c r="T12" s="383"/>
      <c r="U12" s="384"/>
      <c r="V12" s="385"/>
      <c r="W12" s="382"/>
      <c r="X12" s="383"/>
      <c r="Y12" s="385"/>
      <c r="Z12" s="382"/>
      <c r="AA12" s="383"/>
      <c r="AB12" s="385"/>
      <c r="AC12" s="386"/>
      <c r="AD12" s="382"/>
      <c r="AE12" s="383"/>
      <c r="AF12" s="387"/>
      <c r="AG12" s="382"/>
      <c r="AH12" s="388"/>
      <c r="AI12" s="389"/>
      <c r="AJ12" s="390"/>
    </row>
    <row r="13" spans="1:36" s="391" customFormat="1" ht="15">
      <c r="A13" s="392" t="s">
        <v>860</v>
      </c>
      <c r="B13" s="393">
        <f>IF(C13+D13=B18+B47,B47+B18,"chyba")</f>
        <v>132441</v>
      </c>
      <c r="C13" s="394">
        <f>C18+C47</f>
        <v>12199</v>
      </c>
      <c r="D13" s="394">
        <f>D18+D47</f>
        <v>120242</v>
      </c>
      <c r="E13" s="395">
        <f>E18+E47</f>
        <v>283</v>
      </c>
      <c r="F13" s="396">
        <f>IF(E13=0,0,ROUND(D13/E13/12*1000,0))</f>
        <v>35407</v>
      </c>
      <c r="G13" s="393">
        <f>IF(H13+I13=G18+G47,G47+G18,"chyba")</f>
        <v>132198</v>
      </c>
      <c r="H13" s="394">
        <f>H18+H47</f>
        <v>10433</v>
      </c>
      <c r="I13" s="394">
        <f>I18+I47</f>
        <v>121765</v>
      </c>
      <c r="J13" s="395">
        <f>J18+J47</f>
        <v>286</v>
      </c>
      <c r="K13" s="396">
        <f>IF(J13=0,0,ROUND(I13/J13/12*1000,0))</f>
        <v>35479</v>
      </c>
      <c r="L13" s="393">
        <f aca="true" t="shared" si="0" ref="L13:Q13">L18+L47</f>
        <v>906.3</v>
      </c>
      <c r="M13" s="394">
        <f t="shared" si="0"/>
        <v>4784</v>
      </c>
      <c r="N13" s="396">
        <f t="shared" si="0"/>
        <v>0</v>
      </c>
      <c r="O13" s="393">
        <f t="shared" si="0"/>
        <v>0</v>
      </c>
      <c r="P13" s="394">
        <f t="shared" si="0"/>
        <v>0</v>
      </c>
      <c r="Q13" s="396">
        <f t="shared" si="0"/>
        <v>0</v>
      </c>
      <c r="R13" s="393">
        <f>IF(S13+T13=R18+R47,R47+R18,"chyba")</f>
        <v>125217.77</v>
      </c>
      <c r="S13" s="394">
        <f>S18+S47</f>
        <v>6263.69</v>
      </c>
      <c r="T13" s="394">
        <f>T18+T47</f>
        <v>118954.08</v>
      </c>
      <c r="U13" s="395">
        <f>U18+U47</f>
        <v>277</v>
      </c>
      <c r="V13" s="396">
        <f>IF(U13=0,0,ROUND(T13/U13/12*1000,0))</f>
        <v>35786</v>
      </c>
      <c r="W13" s="393">
        <f aca="true" t="shared" si="1" ref="W13:AB13">W18+W47</f>
        <v>906.3</v>
      </c>
      <c r="X13" s="394">
        <f t="shared" si="1"/>
        <v>4784</v>
      </c>
      <c r="Y13" s="396">
        <f t="shared" si="1"/>
        <v>0</v>
      </c>
      <c r="Z13" s="393">
        <f t="shared" si="1"/>
        <v>0</v>
      </c>
      <c r="AA13" s="394">
        <f t="shared" si="1"/>
        <v>0</v>
      </c>
      <c r="AB13" s="396">
        <f t="shared" si="1"/>
        <v>0</v>
      </c>
      <c r="AC13" s="397"/>
      <c r="AD13" s="393">
        <f aca="true" t="shared" si="2" ref="AD13:AJ13">AD18+AD47</f>
        <v>0</v>
      </c>
      <c r="AE13" s="394">
        <f t="shared" si="2"/>
        <v>0</v>
      </c>
      <c r="AF13" s="398">
        <f t="shared" si="2"/>
        <v>0</v>
      </c>
      <c r="AG13" s="393">
        <f t="shared" si="2"/>
        <v>0</v>
      </c>
      <c r="AH13" s="399">
        <f t="shared" si="2"/>
        <v>0</v>
      </c>
      <c r="AI13" s="400">
        <f t="shared" si="2"/>
        <v>0</v>
      </c>
      <c r="AJ13" s="401">
        <f t="shared" si="2"/>
        <v>0</v>
      </c>
    </row>
    <row r="14" spans="1:36" s="391" customFormat="1" ht="15">
      <c r="A14" s="346" t="s">
        <v>861</v>
      </c>
      <c r="B14" s="402"/>
      <c r="C14" s="403"/>
      <c r="D14" s="403"/>
      <c r="E14" s="404"/>
      <c r="F14" s="405"/>
      <c r="G14" s="402"/>
      <c r="H14" s="403"/>
      <c r="I14" s="403"/>
      <c r="J14" s="404"/>
      <c r="K14" s="405"/>
      <c r="L14" s="402"/>
      <c r="M14" s="403"/>
      <c r="N14" s="405"/>
      <c r="O14" s="402"/>
      <c r="P14" s="403"/>
      <c r="Q14" s="405"/>
      <c r="R14" s="402"/>
      <c r="S14" s="403"/>
      <c r="T14" s="403"/>
      <c r="U14" s="404"/>
      <c r="V14" s="405"/>
      <c r="W14" s="402"/>
      <c r="X14" s="403"/>
      <c r="Y14" s="405"/>
      <c r="Z14" s="402"/>
      <c r="AA14" s="403"/>
      <c r="AB14" s="405"/>
      <c r="AC14" s="386"/>
      <c r="AD14" s="402"/>
      <c r="AE14" s="403"/>
      <c r="AF14" s="406"/>
      <c r="AG14" s="402"/>
      <c r="AH14" s="407"/>
      <c r="AI14" s="408"/>
      <c r="AJ14" s="409"/>
    </row>
    <row r="15" spans="1:36" s="391" customFormat="1" ht="15">
      <c r="A15" s="410" t="s">
        <v>862</v>
      </c>
      <c r="B15" s="411">
        <f>C15+D15</f>
        <v>820</v>
      </c>
      <c r="C15" s="412">
        <v>820</v>
      </c>
      <c r="D15" s="412"/>
      <c r="E15" s="413"/>
      <c r="F15" s="414">
        <f>IF(E15=0,0,ROUND(D15/E15/12*1000,0))</f>
        <v>0</v>
      </c>
      <c r="G15" s="411">
        <f>H15+I15</f>
        <v>527</v>
      </c>
      <c r="H15" s="412">
        <v>527</v>
      </c>
      <c r="I15" s="412"/>
      <c r="J15" s="413"/>
      <c r="K15" s="414">
        <f>IF(J15=0,0,ROUND(I15/J15/12*1000,0))</f>
        <v>0</v>
      </c>
      <c r="L15" s="415"/>
      <c r="M15" s="412"/>
      <c r="N15" s="416"/>
      <c r="O15" s="415"/>
      <c r="P15" s="412"/>
      <c r="Q15" s="416"/>
      <c r="R15" s="411">
        <f>S15+T15</f>
        <v>548.4</v>
      </c>
      <c r="S15" s="412">
        <v>548.4</v>
      </c>
      <c r="T15" s="412"/>
      <c r="U15" s="413"/>
      <c r="V15" s="414">
        <f>IF(U15=0,0,ROUND(T15/U15/12*1000,0))</f>
        <v>0</v>
      </c>
      <c r="W15" s="415">
        <v>69.9</v>
      </c>
      <c r="X15" s="412"/>
      <c r="Y15" s="416"/>
      <c r="Z15" s="415"/>
      <c r="AA15" s="412"/>
      <c r="AB15" s="416"/>
      <c r="AC15" s="417"/>
      <c r="AD15" s="415"/>
      <c r="AE15" s="412"/>
      <c r="AF15" s="418"/>
      <c r="AG15" s="415"/>
      <c r="AH15" s="419"/>
      <c r="AI15" s="420"/>
      <c r="AJ15" s="421"/>
    </row>
    <row r="16" spans="1:36" s="391" customFormat="1" ht="15.75" thickBot="1">
      <c r="A16" s="422" t="s">
        <v>863</v>
      </c>
      <c r="B16" s="423"/>
      <c r="C16" s="424"/>
      <c r="D16" s="424">
        <f>D21</f>
        <v>0</v>
      </c>
      <c r="E16" s="425">
        <f>E21</f>
        <v>0</v>
      </c>
      <c r="F16" s="426">
        <f>IF(E16=0,0,ROUND(D16/E16/12*1000,0))</f>
        <v>0</v>
      </c>
      <c r="G16" s="423"/>
      <c r="H16" s="424"/>
      <c r="I16" s="424">
        <f>I21</f>
        <v>0</v>
      </c>
      <c r="J16" s="425">
        <f>J21</f>
        <v>0</v>
      </c>
      <c r="K16" s="426">
        <f>IF(J16=0,0,ROUND(I16/J16/12*1000,0))</f>
        <v>0</v>
      </c>
      <c r="L16" s="423"/>
      <c r="M16" s="424">
        <f>M21</f>
        <v>0</v>
      </c>
      <c r="N16" s="426">
        <f>N21</f>
        <v>0</v>
      </c>
      <c r="O16" s="423"/>
      <c r="P16" s="424">
        <f>P21</f>
        <v>0</v>
      </c>
      <c r="Q16" s="426">
        <f>Q21</f>
        <v>0</v>
      </c>
      <c r="R16" s="423"/>
      <c r="S16" s="424"/>
      <c r="T16" s="424">
        <f>T21</f>
        <v>0</v>
      </c>
      <c r="U16" s="425">
        <f>U21</f>
        <v>0</v>
      </c>
      <c r="V16" s="426">
        <f>IF(U16=0,0,ROUND(T16/U16/12*1000,0))</f>
        <v>0</v>
      </c>
      <c r="W16" s="423"/>
      <c r="X16" s="424">
        <f>X21</f>
        <v>0</v>
      </c>
      <c r="Y16" s="426">
        <f>Y21</f>
        <v>0</v>
      </c>
      <c r="Z16" s="423"/>
      <c r="AA16" s="424">
        <f>AA21</f>
        <v>0</v>
      </c>
      <c r="AB16" s="426">
        <f>AB21</f>
        <v>0</v>
      </c>
      <c r="AC16" s="427"/>
      <c r="AD16" s="423"/>
      <c r="AE16" s="424">
        <f>AE21</f>
        <v>0</v>
      </c>
      <c r="AF16" s="428">
        <f>AF21</f>
        <v>0</v>
      </c>
      <c r="AG16" s="423"/>
      <c r="AH16" s="429">
        <f>AH21</f>
        <v>0</v>
      </c>
      <c r="AI16" s="430">
        <f>AI21</f>
        <v>0</v>
      </c>
      <c r="AJ16" s="431"/>
    </row>
    <row r="17" spans="1:36" s="391" customFormat="1" ht="15">
      <c r="A17" s="432" t="s">
        <v>864</v>
      </c>
      <c r="B17" s="402"/>
      <c r="C17" s="403"/>
      <c r="D17" s="403"/>
      <c r="E17" s="404"/>
      <c r="F17" s="405"/>
      <c r="G17" s="402"/>
      <c r="H17" s="403"/>
      <c r="I17" s="403"/>
      <c r="J17" s="404"/>
      <c r="K17" s="405"/>
      <c r="L17" s="402"/>
      <c r="M17" s="403"/>
      <c r="N17" s="405"/>
      <c r="O17" s="402"/>
      <c r="P17" s="403"/>
      <c r="Q17" s="405"/>
      <c r="R17" s="402"/>
      <c r="S17" s="403"/>
      <c r="T17" s="403"/>
      <c r="U17" s="404"/>
      <c r="V17" s="405"/>
      <c r="W17" s="402"/>
      <c r="X17" s="403"/>
      <c r="Y17" s="405"/>
      <c r="Z17" s="402"/>
      <c r="AA17" s="403"/>
      <c r="AB17" s="405"/>
      <c r="AC17" s="386"/>
      <c r="AD17" s="402"/>
      <c r="AE17" s="403"/>
      <c r="AF17" s="406"/>
      <c r="AG17" s="402"/>
      <c r="AH17" s="407"/>
      <c r="AI17" s="408"/>
      <c r="AJ17" s="409"/>
    </row>
    <row r="18" spans="1:36" s="391" customFormat="1" ht="15">
      <c r="A18" s="433" t="s">
        <v>865</v>
      </c>
      <c r="B18" s="393">
        <f>C18+D18</f>
        <v>132441</v>
      </c>
      <c r="C18" s="394">
        <f>C23+C32+C43</f>
        <v>12199</v>
      </c>
      <c r="D18" s="394">
        <f>D23+D32+D43</f>
        <v>120242</v>
      </c>
      <c r="E18" s="395">
        <f>E23+E32+E43</f>
        <v>283</v>
      </c>
      <c r="F18" s="396">
        <f>IF(E18=0,0,ROUND(D18/E18/12*1000,0))</f>
        <v>35407</v>
      </c>
      <c r="G18" s="393">
        <f>H18+I18</f>
        <v>132198</v>
      </c>
      <c r="H18" s="394">
        <f>H23+H32+H43</f>
        <v>10433</v>
      </c>
      <c r="I18" s="394">
        <f>I23+I32+I43</f>
        <v>121765</v>
      </c>
      <c r="J18" s="395">
        <f>J23+J32+J43</f>
        <v>286</v>
      </c>
      <c r="K18" s="396">
        <f>IF(J18=0,0,ROUND(I18/J18/12*1000,0))</f>
        <v>35479</v>
      </c>
      <c r="L18" s="393">
        <f aca="true" t="shared" si="3" ref="L18:Q18">L23+L32+L43</f>
        <v>906.3</v>
      </c>
      <c r="M18" s="394">
        <f t="shared" si="3"/>
        <v>4784</v>
      </c>
      <c r="N18" s="396">
        <f t="shared" si="3"/>
        <v>0</v>
      </c>
      <c r="O18" s="393">
        <f t="shared" si="3"/>
        <v>0</v>
      </c>
      <c r="P18" s="394">
        <f t="shared" si="3"/>
        <v>0</v>
      </c>
      <c r="Q18" s="396">
        <f t="shared" si="3"/>
        <v>0</v>
      </c>
      <c r="R18" s="393">
        <f>S18+T18</f>
        <v>125217.77</v>
      </c>
      <c r="S18" s="394">
        <f>S23+S32+S43</f>
        <v>6263.69</v>
      </c>
      <c r="T18" s="394">
        <f>T23+T32+T43</f>
        <v>118954.08</v>
      </c>
      <c r="U18" s="395">
        <f>U23+U32+U43</f>
        <v>277</v>
      </c>
      <c r="V18" s="396">
        <f>IF(U18=0,0,ROUND(T18/U18/12*1000,0))</f>
        <v>35786</v>
      </c>
      <c r="W18" s="393">
        <f aca="true" t="shared" si="4" ref="W18:AB18">W23+W32+W43</f>
        <v>906.3</v>
      </c>
      <c r="X18" s="394">
        <f t="shared" si="4"/>
        <v>4784</v>
      </c>
      <c r="Y18" s="396">
        <f t="shared" si="4"/>
        <v>0</v>
      </c>
      <c r="Z18" s="393">
        <f t="shared" si="4"/>
        <v>0</v>
      </c>
      <c r="AA18" s="394">
        <f t="shared" si="4"/>
        <v>0</v>
      </c>
      <c r="AB18" s="396">
        <f t="shared" si="4"/>
        <v>0</v>
      </c>
      <c r="AC18" s="397"/>
      <c r="AD18" s="393">
        <f aca="true" t="shared" si="5" ref="AD18:AJ18">AD23+AD32+AD43</f>
        <v>0</v>
      </c>
      <c r="AE18" s="394">
        <f t="shared" si="5"/>
        <v>0</v>
      </c>
      <c r="AF18" s="398">
        <f t="shared" si="5"/>
        <v>0</v>
      </c>
      <c r="AG18" s="393">
        <f t="shared" si="5"/>
        <v>0</v>
      </c>
      <c r="AH18" s="399">
        <f t="shared" si="5"/>
        <v>0</v>
      </c>
      <c r="AI18" s="400">
        <f t="shared" si="5"/>
        <v>0</v>
      </c>
      <c r="AJ18" s="401">
        <f t="shared" si="5"/>
        <v>0</v>
      </c>
    </row>
    <row r="19" spans="1:36" s="391" customFormat="1" ht="15">
      <c r="A19" s="346" t="s">
        <v>861</v>
      </c>
      <c r="B19" s="402"/>
      <c r="C19" s="403"/>
      <c r="D19" s="403"/>
      <c r="E19" s="404"/>
      <c r="F19" s="405"/>
      <c r="G19" s="402"/>
      <c r="H19" s="403"/>
      <c r="I19" s="403"/>
      <c r="J19" s="404"/>
      <c r="K19" s="405"/>
      <c r="L19" s="402"/>
      <c r="M19" s="403"/>
      <c r="N19" s="405"/>
      <c r="O19" s="402"/>
      <c r="P19" s="403"/>
      <c r="Q19" s="405"/>
      <c r="R19" s="402"/>
      <c r="S19" s="403"/>
      <c r="T19" s="403"/>
      <c r="U19" s="404"/>
      <c r="V19" s="405"/>
      <c r="W19" s="402"/>
      <c r="X19" s="403"/>
      <c r="Y19" s="405"/>
      <c r="Z19" s="402"/>
      <c r="AA19" s="403"/>
      <c r="AB19" s="405"/>
      <c r="AC19" s="386"/>
      <c r="AD19" s="402"/>
      <c r="AE19" s="403"/>
      <c r="AF19" s="406"/>
      <c r="AG19" s="402"/>
      <c r="AH19" s="407"/>
      <c r="AI19" s="408"/>
      <c r="AJ19" s="409"/>
    </row>
    <row r="20" spans="1:36" s="391" customFormat="1" ht="15">
      <c r="A20" s="410" t="s">
        <v>862</v>
      </c>
      <c r="B20" s="411">
        <f>C20+D20</f>
        <v>820</v>
      </c>
      <c r="C20" s="412">
        <v>820</v>
      </c>
      <c r="D20" s="412"/>
      <c r="E20" s="413"/>
      <c r="F20" s="414">
        <f>IF(E20=0,0,ROUND(D20/E20/12*1000,0))</f>
        <v>0</v>
      </c>
      <c r="G20" s="411">
        <f>H20+I20</f>
        <v>527</v>
      </c>
      <c r="H20" s="412">
        <v>527</v>
      </c>
      <c r="I20" s="412"/>
      <c r="J20" s="413"/>
      <c r="K20" s="414">
        <f>IF(J20=0,0,ROUND(I20/J20/12*1000,0))</f>
        <v>0</v>
      </c>
      <c r="L20" s="415"/>
      <c r="M20" s="412"/>
      <c r="N20" s="416"/>
      <c r="O20" s="415"/>
      <c r="P20" s="412"/>
      <c r="Q20" s="416"/>
      <c r="R20" s="411">
        <f>S20+T20</f>
        <v>548.4</v>
      </c>
      <c r="S20" s="412">
        <v>548.4</v>
      </c>
      <c r="T20" s="412"/>
      <c r="U20" s="413"/>
      <c r="V20" s="414">
        <f>IF(U20=0,0,ROUND(T20/U20/12*1000,0))</f>
        <v>0</v>
      </c>
      <c r="W20" s="415">
        <v>69.9</v>
      </c>
      <c r="X20" s="412"/>
      <c r="Y20" s="416"/>
      <c r="Z20" s="415"/>
      <c r="AA20" s="412"/>
      <c r="AB20" s="416"/>
      <c r="AC20" s="417"/>
      <c r="AD20" s="415"/>
      <c r="AE20" s="412"/>
      <c r="AF20" s="418"/>
      <c r="AG20" s="415"/>
      <c r="AH20" s="419"/>
      <c r="AI20" s="420"/>
      <c r="AJ20" s="421"/>
    </row>
    <row r="21" spans="1:36" s="391" customFormat="1" ht="15.75" thickBot="1">
      <c r="A21" s="422" t="s">
        <v>863</v>
      </c>
      <c r="B21" s="423">
        <f>C21+D21</f>
        <v>0</v>
      </c>
      <c r="C21" s="424"/>
      <c r="D21" s="424">
        <f>D45</f>
        <v>0</v>
      </c>
      <c r="E21" s="425">
        <f>E45</f>
        <v>0</v>
      </c>
      <c r="F21" s="426">
        <f>IF(E21=0,0,ROUND(D21/E21/12*1000,0))</f>
        <v>0</v>
      </c>
      <c r="G21" s="423">
        <f>H21+I21</f>
        <v>0</v>
      </c>
      <c r="H21" s="424"/>
      <c r="I21" s="424">
        <f>I45</f>
        <v>0</v>
      </c>
      <c r="J21" s="425">
        <f>J45</f>
        <v>0</v>
      </c>
      <c r="K21" s="426">
        <f>IF(J21=0,0,ROUND(I21/J21/12*1000,0))</f>
        <v>0</v>
      </c>
      <c r="L21" s="423"/>
      <c r="M21" s="424">
        <f>M45</f>
        <v>0</v>
      </c>
      <c r="N21" s="426">
        <f>N45</f>
        <v>0</v>
      </c>
      <c r="O21" s="423"/>
      <c r="P21" s="424">
        <f>P45</f>
        <v>0</v>
      </c>
      <c r="Q21" s="426">
        <f>Q45</f>
        <v>0</v>
      </c>
      <c r="R21" s="423">
        <f>S21+T21</f>
        <v>0</v>
      </c>
      <c r="S21" s="424"/>
      <c r="T21" s="424">
        <f>T45</f>
        <v>0</v>
      </c>
      <c r="U21" s="425">
        <f>U45</f>
        <v>0</v>
      </c>
      <c r="V21" s="426">
        <f>IF(U21=0,0,ROUND(T21/U21/12*1000,0))</f>
        <v>0</v>
      </c>
      <c r="W21" s="423"/>
      <c r="X21" s="424">
        <f>X45</f>
        <v>0</v>
      </c>
      <c r="Y21" s="426">
        <f>Y45</f>
        <v>0</v>
      </c>
      <c r="Z21" s="423"/>
      <c r="AA21" s="424">
        <f>AA45</f>
        <v>0</v>
      </c>
      <c r="AB21" s="426">
        <f>AB45</f>
        <v>0</v>
      </c>
      <c r="AC21" s="427"/>
      <c r="AD21" s="423"/>
      <c r="AE21" s="424">
        <f>AE45</f>
        <v>0</v>
      </c>
      <c r="AF21" s="428">
        <f>AF45</f>
        <v>0</v>
      </c>
      <c r="AG21" s="423"/>
      <c r="AH21" s="429">
        <f>AH45</f>
        <v>0</v>
      </c>
      <c r="AI21" s="430">
        <f>AI45</f>
        <v>0</v>
      </c>
      <c r="AJ21" s="431"/>
    </row>
    <row r="22" spans="1:36" s="391" customFormat="1" ht="15">
      <c r="A22" s="346" t="s">
        <v>866</v>
      </c>
      <c r="B22" s="402"/>
      <c r="C22" s="403"/>
      <c r="D22" s="403"/>
      <c r="E22" s="404"/>
      <c r="F22" s="405"/>
      <c r="G22" s="402"/>
      <c r="H22" s="403"/>
      <c r="I22" s="403"/>
      <c r="J22" s="404"/>
      <c r="K22" s="405"/>
      <c r="L22" s="402"/>
      <c r="M22" s="403"/>
      <c r="N22" s="405"/>
      <c r="O22" s="402"/>
      <c r="P22" s="403"/>
      <c r="Q22" s="405"/>
      <c r="R22" s="402"/>
      <c r="S22" s="403"/>
      <c r="T22" s="403"/>
      <c r="U22" s="404"/>
      <c r="V22" s="405"/>
      <c r="W22" s="402"/>
      <c r="X22" s="403"/>
      <c r="Y22" s="405"/>
      <c r="Z22" s="402"/>
      <c r="AA22" s="403"/>
      <c r="AB22" s="405"/>
      <c r="AC22" s="386"/>
      <c r="AD22" s="402"/>
      <c r="AE22" s="403"/>
      <c r="AF22" s="406"/>
      <c r="AG22" s="402"/>
      <c r="AH22" s="407"/>
      <c r="AI22" s="408"/>
      <c r="AJ22" s="409"/>
    </row>
    <row r="23" spans="1:36" s="391" customFormat="1" ht="15">
      <c r="A23" s="434" t="s">
        <v>867</v>
      </c>
      <c r="B23" s="393">
        <f>C23+D23</f>
        <v>132441</v>
      </c>
      <c r="C23" s="435">
        <f>'[1]334MK'!DF13</f>
        <v>12199</v>
      </c>
      <c r="D23" s="435">
        <f>'[1]334MK'!DG13</f>
        <v>120242</v>
      </c>
      <c r="E23" s="436">
        <f>'[1]334MK'!DH13</f>
        <v>283</v>
      </c>
      <c r="F23" s="396">
        <f>IF(E23=0,0,ROUND(D23/E23/12*1000,0))</f>
        <v>35407</v>
      </c>
      <c r="G23" s="393">
        <f>H23+I23</f>
        <v>132198</v>
      </c>
      <c r="H23" s="435">
        <v>10433</v>
      </c>
      <c r="I23" s="435">
        <v>121765</v>
      </c>
      <c r="J23" s="436">
        <v>286</v>
      </c>
      <c r="K23" s="396">
        <f>IF(J23=0,0,ROUND(I23/J23/12*1000,0))</f>
        <v>35479</v>
      </c>
      <c r="L23" s="437">
        <v>906.3</v>
      </c>
      <c r="M23" s="435">
        <v>4784</v>
      </c>
      <c r="N23" s="438"/>
      <c r="O23" s="437"/>
      <c r="P23" s="435"/>
      <c r="Q23" s="438"/>
      <c r="R23" s="393">
        <f>S23+T23</f>
        <v>125217.77</v>
      </c>
      <c r="S23" s="435">
        <v>6263.69</v>
      </c>
      <c r="T23" s="435">
        <v>118954.08</v>
      </c>
      <c r="U23" s="436">
        <v>277</v>
      </c>
      <c r="V23" s="396">
        <f>IF(U23=0,0,ROUND(T23/U23/12*1000,0))</f>
        <v>35786</v>
      </c>
      <c r="W23" s="437">
        <v>906.3</v>
      </c>
      <c r="X23" s="435">
        <v>4784</v>
      </c>
      <c r="Y23" s="438"/>
      <c r="Z23" s="437"/>
      <c r="AA23" s="435"/>
      <c r="AB23" s="438"/>
      <c r="AC23" s="397"/>
      <c r="AD23" s="437"/>
      <c r="AE23" s="435"/>
      <c r="AF23" s="439"/>
      <c r="AG23" s="437"/>
      <c r="AH23" s="440"/>
      <c r="AI23" s="441"/>
      <c r="AJ23" s="442"/>
    </row>
    <row r="24" spans="1:36" s="391" customFormat="1" ht="15">
      <c r="A24" s="443"/>
      <c r="B24" s="393"/>
      <c r="C24" s="394"/>
      <c r="D24" s="394"/>
      <c r="E24" s="395"/>
      <c r="F24" s="396"/>
      <c r="G24" s="393"/>
      <c r="H24" s="394"/>
      <c r="I24" s="394"/>
      <c r="J24" s="395"/>
      <c r="K24" s="396"/>
      <c r="L24" s="393"/>
      <c r="M24" s="394"/>
      <c r="N24" s="396"/>
      <c r="O24" s="393"/>
      <c r="P24" s="394"/>
      <c r="Q24" s="396"/>
      <c r="R24" s="393"/>
      <c r="S24" s="394"/>
      <c r="T24" s="394"/>
      <c r="U24" s="395"/>
      <c r="V24" s="396"/>
      <c r="W24" s="393"/>
      <c r="X24" s="394"/>
      <c r="Y24" s="396"/>
      <c r="Z24" s="393"/>
      <c r="AA24" s="394"/>
      <c r="AB24" s="396"/>
      <c r="AC24" s="397"/>
      <c r="AD24" s="393"/>
      <c r="AE24" s="394"/>
      <c r="AF24" s="398"/>
      <c r="AG24" s="393"/>
      <c r="AH24" s="399"/>
      <c r="AI24" s="400"/>
      <c r="AJ24" s="401"/>
    </row>
    <row r="25" spans="1:36" s="391" customFormat="1" ht="15" hidden="1">
      <c r="A25" s="444" t="s">
        <v>868</v>
      </c>
      <c r="B25" s="393">
        <f aca="true" t="shared" si="6" ref="B25:B32">C25+D25</f>
        <v>0</v>
      </c>
      <c r="C25" s="435"/>
      <c r="D25" s="435"/>
      <c r="E25" s="436"/>
      <c r="F25" s="396">
        <f aca="true" t="shared" si="7" ref="F25:F32">IF(E25=0,0,ROUND(D25/E25/12*1000,0))</f>
        <v>0</v>
      </c>
      <c r="G25" s="393">
        <f aca="true" t="shared" si="8" ref="G25:G32">H25+I25</f>
        <v>0</v>
      </c>
      <c r="H25" s="435"/>
      <c r="I25" s="435"/>
      <c r="J25" s="436"/>
      <c r="K25" s="396">
        <f aca="true" t="shared" si="9" ref="K25:K32">IF(J25=0,0,ROUND(I25/J25/12*1000,0))</f>
        <v>0</v>
      </c>
      <c r="L25" s="437"/>
      <c r="M25" s="435"/>
      <c r="N25" s="438"/>
      <c r="O25" s="437"/>
      <c r="P25" s="435"/>
      <c r="Q25" s="438"/>
      <c r="R25" s="393">
        <f aca="true" t="shared" si="10" ref="R25:R32">S25+T25</f>
        <v>0</v>
      </c>
      <c r="S25" s="435"/>
      <c r="T25" s="435"/>
      <c r="U25" s="436"/>
      <c r="V25" s="396">
        <f aca="true" t="shared" si="11" ref="V25:V32">IF(U25=0,0,ROUND(T25/U25/12*1000,0))</f>
        <v>0</v>
      </c>
      <c r="W25" s="437"/>
      <c r="X25" s="435"/>
      <c r="Y25" s="438"/>
      <c r="Z25" s="437"/>
      <c r="AA25" s="435"/>
      <c r="AB25" s="438"/>
      <c r="AC25" s="397"/>
      <c r="AD25" s="437"/>
      <c r="AE25" s="435"/>
      <c r="AF25" s="439"/>
      <c r="AG25" s="437"/>
      <c r="AH25" s="440"/>
      <c r="AI25" s="441"/>
      <c r="AJ25" s="442"/>
    </row>
    <row r="26" spans="1:36" s="391" customFormat="1" ht="15" hidden="1">
      <c r="A26" s="444" t="s">
        <v>868</v>
      </c>
      <c r="B26" s="393">
        <f t="shared" si="6"/>
        <v>0</v>
      </c>
      <c r="C26" s="435"/>
      <c r="D26" s="435"/>
      <c r="E26" s="436"/>
      <c r="F26" s="396">
        <f t="shared" si="7"/>
        <v>0</v>
      </c>
      <c r="G26" s="393">
        <f t="shared" si="8"/>
        <v>0</v>
      </c>
      <c r="H26" s="435"/>
      <c r="I26" s="435"/>
      <c r="J26" s="436"/>
      <c r="K26" s="396">
        <f t="shared" si="9"/>
        <v>0</v>
      </c>
      <c r="L26" s="437"/>
      <c r="M26" s="435"/>
      <c r="N26" s="438"/>
      <c r="O26" s="437"/>
      <c r="P26" s="435"/>
      <c r="Q26" s="438"/>
      <c r="R26" s="393">
        <f t="shared" si="10"/>
        <v>0</v>
      </c>
      <c r="S26" s="435"/>
      <c r="T26" s="435"/>
      <c r="U26" s="436"/>
      <c r="V26" s="396">
        <f t="shared" si="11"/>
        <v>0</v>
      </c>
      <c r="W26" s="437"/>
      <c r="X26" s="435"/>
      <c r="Y26" s="438"/>
      <c r="Z26" s="437"/>
      <c r="AA26" s="435"/>
      <c r="AB26" s="438"/>
      <c r="AC26" s="397"/>
      <c r="AD26" s="437"/>
      <c r="AE26" s="435"/>
      <c r="AF26" s="439"/>
      <c r="AG26" s="437"/>
      <c r="AH26" s="440"/>
      <c r="AI26" s="441"/>
      <c r="AJ26" s="442"/>
    </row>
    <row r="27" spans="1:36" s="391" customFormat="1" ht="15" hidden="1">
      <c r="A27" s="444" t="s">
        <v>868</v>
      </c>
      <c r="B27" s="393">
        <f t="shared" si="6"/>
        <v>0</v>
      </c>
      <c r="C27" s="435"/>
      <c r="D27" s="435"/>
      <c r="E27" s="436"/>
      <c r="F27" s="396">
        <f t="shared" si="7"/>
        <v>0</v>
      </c>
      <c r="G27" s="393">
        <f t="shared" si="8"/>
        <v>0</v>
      </c>
      <c r="H27" s="435"/>
      <c r="I27" s="435"/>
      <c r="J27" s="436"/>
      <c r="K27" s="396">
        <f t="shared" si="9"/>
        <v>0</v>
      </c>
      <c r="L27" s="437"/>
      <c r="M27" s="435"/>
      <c r="N27" s="438"/>
      <c r="O27" s="437"/>
      <c r="P27" s="435"/>
      <c r="Q27" s="438"/>
      <c r="R27" s="393">
        <f t="shared" si="10"/>
        <v>0</v>
      </c>
      <c r="S27" s="435"/>
      <c r="T27" s="435"/>
      <c r="U27" s="436"/>
      <c r="V27" s="396">
        <f t="shared" si="11"/>
        <v>0</v>
      </c>
      <c r="W27" s="437"/>
      <c r="X27" s="435"/>
      <c r="Y27" s="438"/>
      <c r="Z27" s="437"/>
      <c r="AA27" s="435"/>
      <c r="AB27" s="438"/>
      <c r="AC27" s="397"/>
      <c r="AD27" s="437"/>
      <c r="AE27" s="435"/>
      <c r="AF27" s="439"/>
      <c r="AG27" s="437"/>
      <c r="AH27" s="440"/>
      <c r="AI27" s="441"/>
      <c r="AJ27" s="442"/>
    </row>
    <row r="28" spans="1:36" s="391" customFormat="1" ht="15" hidden="1">
      <c r="A28" s="444" t="s">
        <v>868</v>
      </c>
      <c r="B28" s="393">
        <f t="shared" si="6"/>
        <v>0</v>
      </c>
      <c r="C28" s="435"/>
      <c r="D28" s="435"/>
      <c r="E28" s="436"/>
      <c r="F28" s="396">
        <f t="shared" si="7"/>
        <v>0</v>
      </c>
      <c r="G28" s="393">
        <f t="shared" si="8"/>
        <v>0</v>
      </c>
      <c r="H28" s="435"/>
      <c r="I28" s="435"/>
      <c r="J28" s="436"/>
      <c r="K28" s="396">
        <f t="shared" si="9"/>
        <v>0</v>
      </c>
      <c r="L28" s="437"/>
      <c r="M28" s="435"/>
      <c r="N28" s="438"/>
      <c r="O28" s="437"/>
      <c r="P28" s="435"/>
      <c r="Q28" s="438"/>
      <c r="R28" s="393">
        <f t="shared" si="10"/>
        <v>0</v>
      </c>
      <c r="S28" s="435"/>
      <c r="T28" s="435"/>
      <c r="U28" s="436"/>
      <c r="V28" s="396">
        <f t="shared" si="11"/>
        <v>0</v>
      </c>
      <c r="W28" s="437"/>
      <c r="X28" s="435"/>
      <c r="Y28" s="438"/>
      <c r="Z28" s="437"/>
      <c r="AA28" s="435"/>
      <c r="AB28" s="438"/>
      <c r="AC28" s="397"/>
      <c r="AD28" s="437"/>
      <c r="AE28" s="435"/>
      <c r="AF28" s="439"/>
      <c r="AG28" s="437"/>
      <c r="AH28" s="440"/>
      <c r="AI28" s="441"/>
      <c r="AJ28" s="442"/>
    </row>
    <row r="29" spans="1:36" s="391" customFormat="1" ht="15" hidden="1">
      <c r="A29" s="444" t="s">
        <v>868</v>
      </c>
      <c r="B29" s="393">
        <f t="shared" si="6"/>
        <v>0</v>
      </c>
      <c r="C29" s="435"/>
      <c r="D29" s="435"/>
      <c r="E29" s="436"/>
      <c r="F29" s="396">
        <f t="shared" si="7"/>
        <v>0</v>
      </c>
      <c r="G29" s="393">
        <f t="shared" si="8"/>
        <v>0</v>
      </c>
      <c r="H29" s="435"/>
      <c r="I29" s="435"/>
      <c r="J29" s="436"/>
      <c r="K29" s="396">
        <f t="shared" si="9"/>
        <v>0</v>
      </c>
      <c r="L29" s="437"/>
      <c r="M29" s="435"/>
      <c r="N29" s="438"/>
      <c r="O29" s="437"/>
      <c r="P29" s="435"/>
      <c r="Q29" s="438"/>
      <c r="R29" s="393">
        <f t="shared" si="10"/>
        <v>0</v>
      </c>
      <c r="S29" s="435"/>
      <c r="T29" s="435"/>
      <c r="U29" s="436"/>
      <c r="V29" s="396">
        <f t="shared" si="11"/>
        <v>0</v>
      </c>
      <c r="W29" s="437"/>
      <c r="X29" s="435"/>
      <c r="Y29" s="438"/>
      <c r="Z29" s="437"/>
      <c r="AA29" s="435"/>
      <c r="AB29" s="438"/>
      <c r="AC29" s="397"/>
      <c r="AD29" s="437"/>
      <c r="AE29" s="435"/>
      <c r="AF29" s="439"/>
      <c r="AG29" s="437"/>
      <c r="AH29" s="440"/>
      <c r="AI29" s="441"/>
      <c r="AJ29" s="442"/>
    </row>
    <row r="30" spans="1:36" s="391" customFormat="1" ht="15" hidden="1">
      <c r="A30" s="444" t="s">
        <v>868</v>
      </c>
      <c r="B30" s="393">
        <f t="shared" si="6"/>
        <v>0</v>
      </c>
      <c r="C30" s="435"/>
      <c r="D30" s="435"/>
      <c r="E30" s="436"/>
      <c r="F30" s="396">
        <f t="shared" si="7"/>
        <v>0</v>
      </c>
      <c r="G30" s="393">
        <f t="shared" si="8"/>
        <v>0</v>
      </c>
      <c r="H30" s="435"/>
      <c r="I30" s="435"/>
      <c r="J30" s="436"/>
      <c r="K30" s="396">
        <f t="shared" si="9"/>
        <v>0</v>
      </c>
      <c r="L30" s="437"/>
      <c r="M30" s="435"/>
      <c r="N30" s="438"/>
      <c r="O30" s="437"/>
      <c r="P30" s="435"/>
      <c r="Q30" s="438"/>
      <c r="R30" s="393">
        <f t="shared" si="10"/>
        <v>0</v>
      </c>
      <c r="S30" s="435"/>
      <c r="T30" s="435"/>
      <c r="U30" s="436"/>
      <c r="V30" s="396">
        <f t="shared" si="11"/>
        <v>0</v>
      </c>
      <c r="W30" s="437"/>
      <c r="X30" s="435"/>
      <c r="Y30" s="438"/>
      <c r="Z30" s="437"/>
      <c r="AA30" s="435"/>
      <c r="AB30" s="438"/>
      <c r="AC30" s="397"/>
      <c r="AD30" s="437"/>
      <c r="AE30" s="435"/>
      <c r="AF30" s="439"/>
      <c r="AG30" s="437"/>
      <c r="AH30" s="440"/>
      <c r="AI30" s="441"/>
      <c r="AJ30" s="442"/>
    </row>
    <row r="31" spans="1:36" s="391" customFormat="1" ht="15" hidden="1">
      <c r="A31" s="444" t="s">
        <v>868</v>
      </c>
      <c r="B31" s="393">
        <f t="shared" si="6"/>
        <v>0</v>
      </c>
      <c r="C31" s="435"/>
      <c r="D31" s="435"/>
      <c r="E31" s="436"/>
      <c r="F31" s="396">
        <f t="shared" si="7"/>
        <v>0</v>
      </c>
      <c r="G31" s="393">
        <f t="shared" si="8"/>
        <v>0</v>
      </c>
      <c r="H31" s="435"/>
      <c r="I31" s="435"/>
      <c r="J31" s="436"/>
      <c r="K31" s="396">
        <f t="shared" si="9"/>
        <v>0</v>
      </c>
      <c r="L31" s="437"/>
      <c r="M31" s="435"/>
      <c r="N31" s="438"/>
      <c r="O31" s="437"/>
      <c r="P31" s="435"/>
      <c r="Q31" s="438"/>
      <c r="R31" s="393">
        <f t="shared" si="10"/>
        <v>0</v>
      </c>
      <c r="S31" s="435"/>
      <c r="T31" s="435"/>
      <c r="U31" s="436"/>
      <c r="V31" s="396">
        <f t="shared" si="11"/>
        <v>0</v>
      </c>
      <c r="W31" s="437"/>
      <c r="X31" s="435"/>
      <c r="Y31" s="438"/>
      <c r="Z31" s="437"/>
      <c r="AA31" s="435"/>
      <c r="AB31" s="438"/>
      <c r="AC31" s="397"/>
      <c r="AD31" s="437"/>
      <c r="AE31" s="435"/>
      <c r="AF31" s="439"/>
      <c r="AG31" s="437"/>
      <c r="AH31" s="440"/>
      <c r="AI31" s="441"/>
      <c r="AJ31" s="442"/>
    </row>
    <row r="32" spans="1:36" s="391" customFormat="1" ht="15">
      <c r="A32" s="445" t="s">
        <v>869</v>
      </c>
      <c r="B32" s="393">
        <f t="shared" si="6"/>
        <v>0</v>
      </c>
      <c r="C32" s="394">
        <f>SUM(C25:C31)</f>
        <v>0</v>
      </c>
      <c r="D32" s="394">
        <f>SUM(D25:D31)</f>
        <v>0</v>
      </c>
      <c r="E32" s="395">
        <f>SUM(E25:E31)</f>
        <v>0</v>
      </c>
      <c r="F32" s="396">
        <f t="shared" si="7"/>
        <v>0</v>
      </c>
      <c r="G32" s="393">
        <f t="shared" si="8"/>
        <v>0</v>
      </c>
      <c r="H32" s="394">
        <f>SUM(H25:H31)</f>
        <v>0</v>
      </c>
      <c r="I32" s="394">
        <f>SUM(I25:I31)</f>
        <v>0</v>
      </c>
      <c r="J32" s="395">
        <f>SUM(J25:J31)</f>
        <v>0</v>
      </c>
      <c r="K32" s="396">
        <f t="shared" si="9"/>
        <v>0</v>
      </c>
      <c r="L32" s="393">
        <f aca="true" t="shared" si="12" ref="L32:Q32">SUM(L25:L31)</f>
        <v>0</v>
      </c>
      <c r="M32" s="394">
        <f t="shared" si="12"/>
        <v>0</v>
      </c>
      <c r="N32" s="396">
        <f t="shared" si="12"/>
        <v>0</v>
      </c>
      <c r="O32" s="393">
        <f t="shared" si="12"/>
        <v>0</v>
      </c>
      <c r="P32" s="394">
        <f t="shared" si="12"/>
        <v>0</v>
      </c>
      <c r="Q32" s="396">
        <f t="shared" si="12"/>
        <v>0</v>
      </c>
      <c r="R32" s="393">
        <f t="shared" si="10"/>
        <v>0</v>
      </c>
      <c r="S32" s="394">
        <f>SUM(S25:S31)</f>
        <v>0</v>
      </c>
      <c r="T32" s="394">
        <f>SUM(T25:T31)</f>
        <v>0</v>
      </c>
      <c r="U32" s="395">
        <f>SUM(U25:U31)</f>
        <v>0</v>
      </c>
      <c r="V32" s="396">
        <f t="shared" si="11"/>
        <v>0</v>
      </c>
      <c r="W32" s="393">
        <f aca="true" t="shared" si="13" ref="W32:AB32">SUM(W25:W31)</f>
        <v>0</v>
      </c>
      <c r="X32" s="394">
        <f t="shared" si="13"/>
        <v>0</v>
      </c>
      <c r="Y32" s="396">
        <f t="shared" si="13"/>
        <v>0</v>
      </c>
      <c r="Z32" s="393">
        <f t="shared" si="13"/>
        <v>0</v>
      </c>
      <c r="AA32" s="394">
        <f t="shared" si="13"/>
        <v>0</v>
      </c>
      <c r="AB32" s="396">
        <f t="shared" si="13"/>
        <v>0</v>
      </c>
      <c r="AC32" s="397"/>
      <c r="AD32" s="393">
        <f aca="true" t="shared" si="14" ref="AD32:AJ32">SUM(AD25:AD31)</f>
        <v>0</v>
      </c>
      <c r="AE32" s="394">
        <f t="shared" si="14"/>
        <v>0</v>
      </c>
      <c r="AF32" s="398">
        <f t="shared" si="14"/>
        <v>0</v>
      </c>
      <c r="AG32" s="393">
        <f t="shared" si="14"/>
        <v>0</v>
      </c>
      <c r="AH32" s="399">
        <f t="shared" si="14"/>
        <v>0</v>
      </c>
      <c r="AI32" s="400">
        <f t="shared" si="14"/>
        <v>0</v>
      </c>
      <c r="AJ32" s="401">
        <f t="shared" si="14"/>
        <v>0</v>
      </c>
    </row>
    <row r="33" spans="1:36" s="391" customFormat="1" ht="15">
      <c r="A33" s="446"/>
      <c r="B33" s="393"/>
      <c r="C33" s="394"/>
      <c r="D33" s="394"/>
      <c r="E33" s="395"/>
      <c r="F33" s="396"/>
      <c r="G33" s="393"/>
      <c r="H33" s="394"/>
      <c r="I33" s="394"/>
      <c r="J33" s="395"/>
      <c r="K33" s="396"/>
      <c r="L33" s="393"/>
      <c r="M33" s="394"/>
      <c r="N33" s="396"/>
      <c r="O33" s="393"/>
      <c r="P33" s="394"/>
      <c r="Q33" s="396"/>
      <c r="R33" s="393"/>
      <c r="S33" s="394"/>
      <c r="T33" s="394"/>
      <c r="U33" s="395"/>
      <c r="V33" s="396"/>
      <c r="W33" s="393"/>
      <c r="X33" s="394"/>
      <c r="Y33" s="396"/>
      <c r="Z33" s="393"/>
      <c r="AA33" s="394"/>
      <c r="AB33" s="396"/>
      <c r="AC33" s="397"/>
      <c r="AD33" s="393"/>
      <c r="AE33" s="394"/>
      <c r="AF33" s="398"/>
      <c r="AG33" s="393"/>
      <c r="AH33" s="399"/>
      <c r="AI33" s="400"/>
      <c r="AJ33" s="401"/>
    </row>
    <row r="34" spans="1:36" s="391" customFormat="1" ht="15" hidden="1">
      <c r="A34" s="447" t="s">
        <v>870</v>
      </c>
      <c r="B34" s="448">
        <f>C34+D34</f>
        <v>0</v>
      </c>
      <c r="C34" s="449"/>
      <c r="D34" s="449"/>
      <c r="E34" s="450"/>
      <c r="F34" s="451">
        <f>IF(E34=0,0,ROUND(D34/E34/12*1000,0))</f>
        <v>0</v>
      </c>
      <c r="G34" s="448">
        <f>H34+I34</f>
        <v>0</v>
      </c>
      <c r="H34" s="449"/>
      <c r="I34" s="449"/>
      <c r="J34" s="450"/>
      <c r="K34" s="451">
        <f>IF(J34=0,0,ROUND(I34/J34/12*1000,0))</f>
        <v>0</v>
      </c>
      <c r="L34" s="452"/>
      <c r="M34" s="449"/>
      <c r="N34" s="453"/>
      <c r="O34" s="452"/>
      <c r="P34" s="449"/>
      <c r="Q34" s="453"/>
      <c r="R34" s="448">
        <f>S34+T34</f>
        <v>0</v>
      </c>
      <c r="S34" s="449"/>
      <c r="T34" s="449"/>
      <c r="U34" s="450"/>
      <c r="V34" s="451">
        <f>IF(U34=0,0,ROUND(T34/U34/12*1000,0))</f>
        <v>0</v>
      </c>
      <c r="W34" s="452"/>
      <c r="X34" s="449"/>
      <c r="Y34" s="453"/>
      <c r="Z34" s="452"/>
      <c r="AA34" s="449"/>
      <c r="AB34" s="453"/>
      <c r="AC34" s="454"/>
      <c r="AD34" s="452"/>
      <c r="AE34" s="449"/>
      <c r="AF34" s="455"/>
      <c r="AG34" s="452"/>
      <c r="AH34" s="456"/>
      <c r="AI34" s="457"/>
      <c r="AJ34" s="458"/>
    </row>
    <row r="35" spans="1:36" s="391" customFormat="1" ht="15" hidden="1">
      <c r="A35" s="346" t="s">
        <v>861</v>
      </c>
      <c r="B35" s="402"/>
      <c r="C35" s="403"/>
      <c r="D35" s="403"/>
      <c r="E35" s="404"/>
      <c r="F35" s="405"/>
      <c r="G35" s="402"/>
      <c r="H35" s="403"/>
      <c r="I35" s="403"/>
      <c r="J35" s="404"/>
      <c r="K35" s="405"/>
      <c r="L35" s="402"/>
      <c r="M35" s="403"/>
      <c r="N35" s="405"/>
      <c r="O35" s="402"/>
      <c r="P35" s="403"/>
      <c r="Q35" s="405"/>
      <c r="R35" s="402"/>
      <c r="S35" s="403"/>
      <c r="T35" s="403"/>
      <c r="U35" s="404"/>
      <c r="V35" s="405"/>
      <c r="W35" s="402"/>
      <c r="X35" s="403"/>
      <c r="Y35" s="405"/>
      <c r="Z35" s="402"/>
      <c r="AA35" s="403"/>
      <c r="AB35" s="405"/>
      <c r="AC35" s="386"/>
      <c r="AD35" s="402"/>
      <c r="AE35" s="403"/>
      <c r="AF35" s="406"/>
      <c r="AG35" s="402"/>
      <c r="AH35" s="407"/>
      <c r="AI35" s="408"/>
      <c r="AJ35" s="409"/>
    </row>
    <row r="36" spans="1:36" s="391" customFormat="1" ht="15" hidden="1">
      <c r="A36" s="459" t="s">
        <v>863</v>
      </c>
      <c r="B36" s="393"/>
      <c r="C36" s="394"/>
      <c r="D36" s="435"/>
      <c r="E36" s="436"/>
      <c r="F36" s="396">
        <f>IF(E36=0,0,ROUND(D36/E36/12*1000,0))</f>
        <v>0</v>
      </c>
      <c r="G36" s="393"/>
      <c r="H36" s="394"/>
      <c r="I36" s="435"/>
      <c r="J36" s="436"/>
      <c r="K36" s="396">
        <f>IF(J36=0,0,ROUND(I36/J36/12*1000,0))</f>
        <v>0</v>
      </c>
      <c r="L36" s="393"/>
      <c r="M36" s="435"/>
      <c r="N36" s="438"/>
      <c r="O36" s="393"/>
      <c r="P36" s="435"/>
      <c r="Q36" s="438"/>
      <c r="R36" s="393"/>
      <c r="S36" s="394"/>
      <c r="T36" s="435"/>
      <c r="U36" s="436"/>
      <c r="V36" s="396">
        <f>IF(U36=0,0,ROUND(T36/U36/12*1000,0))</f>
        <v>0</v>
      </c>
      <c r="W36" s="393"/>
      <c r="X36" s="435"/>
      <c r="Y36" s="438"/>
      <c r="Z36" s="393"/>
      <c r="AA36" s="435"/>
      <c r="AB36" s="438"/>
      <c r="AC36" s="397"/>
      <c r="AD36" s="393"/>
      <c r="AE36" s="435"/>
      <c r="AF36" s="439"/>
      <c r="AG36" s="393"/>
      <c r="AH36" s="440"/>
      <c r="AI36" s="441"/>
      <c r="AJ36" s="401"/>
    </row>
    <row r="37" spans="1:36" s="391" customFormat="1" ht="15" hidden="1">
      <c r="A37" s="447" t="s">
        <v>870</v>
      </c>
      <c r="B37" s="448">
        <f>C37+D37</f>
        <v>0</v>
      </c>
      <c r="C37" s="449"/>
      <c r="D37" s="449"/>
      <c r="E37" s="450"/>
      <c r="F37" s="451">
        <f>IF(E37=0,0,ROUND(D37/E37/12*1000,0))</f>
        <v>0</v>
      </c>
      <c r="G37" s="448">
        <f>H37+I37</f>
        <v>0</v>
      </c>
      <c r="H37" s="449"/>
      <c r="I37" s="449"/>
      <c r="J37" s="450"/>
      <c r="K37" s="451">
        <f>IF(J37=0,0,ROUND(I37/J37/12*1000,0))</f>
        <v>0</v>
      </c>
      <c r="L37" s="452"/>
      <c r="M37" s="449"/>
      <c r="N37" s="453"/>
      <c r="O37" s="452"/>
      <c r="P37" s="449"/>
      <c r="Q37" s="453"/>
      <c r="R37" s="448">
        <f>S37+T37</f>
        <v>0</v>
      </c>
      <c r="S37" s="449"/>
      <c r="T37" s="449"/>
      <c r="U37" s="450"/>
      <c r="V37" s="451">
        <f>IF(U37=0,0,ROUND(T37/U37/12*1000,0))</f>
        <v>0</v>
      </c>
      <c r="W37" s="452"/>
      <c r="X37" s="449"/>
      <c r="Y37" s="453"/>
      <c r="Z37" s="452"/>
      <c r="AA37" s="449"/>
      <c r="AB37" s="453"/>
      <c r="AC37" s="454"/>
      <c r="AD37" s="452"/>
      <c r="AE37" s="449"/>
      <c r="AF37" s="455"/>
      <c r="AG37" s="452"/>
      <c r="AH37" s="456"/>
      <c r="AI37" s="457"/>
      <c r="AJ37" s="458"/>
    </row>
    <row r="38" spans="1:36" s="391" customFormat="1" ht="15" hidden="1">
      <c r="A38" s="346" t="s">
        <v>861</v>
      </c>
      <c r="B38" s="402"/>
      <c r="C38" s="403"/>
      <c r="D38" s="403"/>
      <c r="E38" s="404"/>
      <c r="F38" s="405"/>
      <c r="G38" s="402"/>
      <c r="H38" s="403"/>
      <c r="I38" s="403"/>
      <c r="J38" s="404"/>
      <c r="K38" s="405"/>
      <c r="L38" s="402"/>
      <c r="M38" s="403"/>
      <c r="N38" s="405"/>
      <c r="O38" s="402"/>
      <c r="P38" s="403"/>
      <c r="Q38" s="405"/>
      <c r="R38" s="402"/>
      <c r="S38" s="403"/>
      <c r="T38" s="403"/>
      <c r="U38" s="404"/>
      <c r="V38" s="405"/>
      <c r="W38" s="402"/>
      <c r="X38" s="403"/>
      <c r="Y38" s="405"/>
      <c r="Z38" s="402"/>
      <c r="AA38" s="403"/>
      <c r="AB38" s="405"/>
      <c r="AC38" s="386"/>
      <c r="AD38" s="402"/>
      <c r="AE38" s="403"/>
      <c r="AF38" s="406"/>
      <c r="AG38" s="402"/>
      <c r="AH38" s="407"/>
      <c r="AI38" s="408"/>
      <c r="AJ38" s="409"/>
    </row>
    <row r="39" spans="1:36" s="391" customFormat="1" ht="15" hidden="1">
      <c r="A39" s="459" t="s">
        <v>863</v>
      </c>
      <c r="B39" s="393"/>
      <c r="C39" s="394"/>
      <c r="D39" s="435"/>
      <c r="E39" s="436"/>
      <c r="F39" s="396">
        <f>IF(E39=0,0,ROUND(D39/E39/12*1000,0))</f>
        <v>0</v>
      </c>
      <c r="G39" s="393"/>
      <c r="H39" s="394"/>
      <c r="I39" s="435"/>
      <c r="J39" s="436"/>
      <c r="K39" s="396">
        <f>IF(J39=0,0,ROUND(I39/J39/12*1000,0))</f>
        <v>0</v>
      </c>
      <c r="L39" s="393"/>
      <c r="M39" s="435"/>
      <c r="N39" s="438"/>
      <c r="O39" s="393"/>
      <c r="P39" s="435"/>
      <c r="Q39" s="438"/>
      <c r="R39" s="393"/>
      <c r="S39" s="394"/>
      <c r="T39" s="435"/>
      <c r="U39" s="436"/>
      <c r="V39" s="396">
        <f>IF(U39=0,0,ROUND(T39/U39/12*1000,0))</f>
        <v>0</v>
      </c>
      <c r="W39" s="393"/>
      <c r="X39" s="435"/>
      <c r="Y39" s="438"/>
      <c r="Z39" s="393"/>
      <c r="AA39" s="435"/>
      <c r="AB39" s="438"/>
      <c r="AC39" s="397"/>
      <c r="AD39" s="393"/>
      <c r="AE39" s="435"/>
      <c r="AF39" s="439"/>
      <c r="AG39" s="393"/>
      <c r="AH39" s="440"/>
      <c r="AI39" s="441"/>
      <c r="AJ39" s="401"/>
    </row>
    <row r="40" spans="1:36" s="391" customFormat="1" ht="15" hidden="1">
      <c r="A40" s="447" t="s">
        <v>870</v>
      </c>
      <c r="B40" s="448">
        <f>C40+D40</f>
        <v>0</v>
      </c>
      <c r="C40" s="449"/>
      <c r="D40" s="449"/>
      <c r="E40" s="450"/>
      <c r="F40" s="451">
        <f>IF(E40=0,0,ROUND(D40/E40/12*1000,0))</f>
        <v>0</v>
      </c>
      <c r="G40" s="448">
        <f>H40+I40</f>
        <v>0</v>
      </c>
      <c r="H40" s="449"/>
      <c r="I40" s="449"/>
      <c r="J40" s="450"/>
      <c r="K40" s="451">
        <f>IF(J40=0,0,ROUND(I40/J40/12*1000,0))</f>
        <v>0</v>
      </c>
      <c r="L40" s="452"/>
      <c r="M40" s="449"/>
      <c r="N40" s="453"/>
      <c r="O40" s="452"/>
      <c r="P40" s="449"/>
      <c r="Q40" s="453"/>
      <c r="R40" s="448">
        <f>S40+T40</f>
        <v>0</v>
      </c>
      <c r="S40" s="449"/>
      <c r="T40" s="449"/>
      <c r="U40" s="450"/>
      <c r="V40" s="451">
        <f>IF(U40=0,0,ROUND(T40/U40/12*1000,0))</f>
        <v>0</v>
      </c>
      <c r="W40" s="452"/>
      <c r="X40" s="449"/>
      <c r="Y40" s="453"/>
      <c r="Z40" s="452"/>
      <c r="AA40" s="449"/>
      <c r="AB40" s="453"/>
      <c r="AC40" s="454"/>
      <c r="AD40" s="452"/>
      <c r="AE40" s="449"/>
      <c r="AF40" s="455"/>
      <c r="AG40" s="452"/>
      <c r="AH40" s="456"/>
      <c r="AI40" s="457"/>
      <c r="AJ40" s="458"/>
    </row>
    <row r="41" spans="1:36" s="391" customFormat="1" ht="15" hidden="1">
      <c r="A41" s="346" t="s">
        <v>861</v>
      </c>
      <c r="B41" s="402"/>
      <c r="C41" s="403"/>
      <c r="D41" s="403"/>
      <c r="E41" s="404"/>
      <c r="F41" s="405"/>
      <c r="G41" s="402"/>
      <c r="H41" s="403"/>
      <c r="I41" s="403"/>
      <c r="J41" s="404"/>
      <c r="K41" s="405"/>
      <c r="L41" s="402"/>
      <c r="M41" s="403"/>
      <c r="N41" s="405"/>
      <c r="O41" s="402"/>
      <c r="P41" s="403"/>
      <c r="Q41" s="405"/>
      <c r="R41" s="402"/>
      <c r="S41" s="403"/>
      <c r="T41" s="403"/>
      <c r="U41" s="404"/>
      <c r="V41" s="405"/>
      <c r="W41" s="402"/>
      <c r="X41" s="403"/>
      <c r="Y41" s="405"/>
      <c r="Z41" s="402"/>
      <c r="AA41" s="403"/>
      <c r="AB41" s="405"/>
      <c r="AC41" s="386"/>
      <c r="AD41" s="402"/>
      <c r="AE41" s="403"/>
      <c r="AF41" s="406"/>
      <c r="AG41" s="402"/>
      <c r="AH41" s="407"/>
      <c r="AI41" s="408"/>
      <c r="AJ41" s="409"/>
    </row>
    <row r="42" spans="1:36" s="391" customFormat="1" ht="15" hidden="1">
      <c r="A42" s="459" t="s">
        <v>863</v>
      </c>
      <c r="B42" s="393"/>
      <c r="C42" s="394"/>
      <c r="D42" s="435"/>
      <c r="E42" s="436"/>
      <c r="F42" s="396">
        <f>IF(E42=0,0,ROUND(D42/E42/12*1000,0))</f>
        <v>0</v>
      </c>
      <c r="G42" s="393"/>
      <c r="H42" s="394"/>
      <c r="I42" s="435"/>
      <c r="J42" s="436"/>
      <c r="K42" s="396">
        <f>IF(J42=0,0,ROUND(I42/J42/12*1000,0))</f>
        <v>0</v>
      </c>
      <c r="L42" s="393"/>
      <c r="M42" s="435"/>
      <c r="N42" s="438"/>
      <c r="O42" s="393"/>
      <c r="P42" s="435"/>
      <c r="Q42" s="438"/>
      <c r="R42" s="393"/>
      <c r="S42" s="394"/>
      <c r="T42" s="435"/>
      <c r="U42" s="436"/>
      <c r="V42" s="396">
        <f>IF(U42=0,0,ROUND(T42/U42/12*1000,0))</f>
        <v>0</v>
      </c>
      <c r="W42" s="393"/>
      <c r="X42" s="435"/>
      <c r="Y42" s="438"/>
      <c r="Z42" s="393"/>
      <c r="AA42" s="435"/>
      <c r="AB42" s="438"/>
      <c r="AC42" s="397"/>
      <c r="AD42" s="393"/>
      <c r="AE42" s="435"/>
      <c r="AF42" s="439"/>
      <c r="AG42" s="393"/>
      <c r="AH42" s="440"/>
      <c r="AI42" s="441"/>
      <c r="AJ42" s="401"/>
    </row>
    <row r="43" spans="1:36" s="391" customFormat="1" ht="15">
      <c r="A43" s="460" t="s">
        <v>871</v>
      </c>
      <c r="B43" s="448">
        <f>C43+D43</f>
        <v>0</v>
      </c>
      <c r="C43" s="461">
        <f>C34+C37+C40</f>
        <v>0</v>
      </c>
      <c r="D43" s="461">
        <f>D34+D37+D40</f>
        <v>0</v>
      </c>
      <c r="E43" s="462">
        <f>E34+E37+E40</f>
        <v>0</v>
      </c>
      <c r="F43" s="451">
        <f>IF(E43=0,0,ROUND(D43/E43/12*1000,0))</f>
        <v>0</v>
      </c>
      <c r="G43" s="448">
        <f>H43+I43</f>
        <v>0</v>
      </c>
      <c r="H43" s="461">
        <f>H34+H37+H40</f>
        <v>0</v>
      </c>
      <c r="I43" s="461">
        <f>I34+I37+I40</f>
        <v>0</v>
      </c>
      <c r="J43" s="462">
        <f>J34+J37+J40</f>
        <v>0</v>
      </c>
      <c r="K43" s="451">
        <f>IF(J43=0,0,ROUND(I43/J43/12*1000,0))</f>
        <v>0</v>
      </c>
      <c r="L43" s="448">
        <f aca="true" t="shared" si="15" ref="L43:Q43">L34+L37+L40</f>
        <v>0</v>
      </c>
      <c r="M43" s="461">
        <f t="shared" si="15"/>
        <v>0</v>
      </c>
      <c r="N43" s="451">
        <f t="shared" si="15"/>
        <v>0</v>
      </c>
      <c r="O43" s="448">
        <f t="shared" si="15"/>
        <v>0</v>
      </c>
      <c r="P43" s="461">
        <f t="shared" si="15"/>
        <v>0</v>
      </c>
      <c r="Q43" s="451">
        <f t="shared" si="15"/>
        <v>0</v>
      </c>
      <c r="R43" s="448">
        <f>S43+T43</f>
        <v>0</v>
      </c>
      <c r="S43" s="461">
        <f>S34+S37+S40</f>
        <v>0</v>
      </c>
      <c r="T43" s="461">
        <f>T34+T37+T40</f>
        <v>0</v>
      </c>
      <c r="U43" s="462">
        <f>U34+U37+U40</f>
        <v>0</v>
      </c>
      <c r="V43" s="451">
        <f>IF(U43=0,0,ROUND(T43/U43/12*1000,0))</f>
        <v>0</v>
      </c>
      <c r="W43" s="448">
        <f aca="true" t="shared" si="16" ref="W43:AB43">W34+W37+W40</f>
        <v>0</v>
      </c>
      <c r="X43" s="461">
        <f t="shared" si="16"/>
        <v>0</v>
      </c>
      <c r="Y43" s="451">
        <f t="shared" si="16"/>
        <v>0</v>
      </c>
      <c r="Z43" s="448">
        <f t="shared" si="16"/>
        <v>0</v>
      </c>
      <c r="AA43" s="461">
        <f t="shared" si="16"/>
        <v>0</v>
      </c>
      <c r="AB43" s="451">
        <f t="shared" si="16"/>
        <v>0</v>
      </c>
      <c r="AC43" s="454"/>
      <c r="AD43" s="448">
        <f aca="true" t="shared" si="17" ref="AD43:AJ43">AD34+AD37+AD40</f>
        <v>0</v>
      </c>
      <c r="AE43" s="461">
        <f t="shared" si="17"/>
        <v>0</v>
      </c>
      <c r="AF43" s="463">
        <f t="shared" si="17"/>
        <v>0</v>
      </c>
      <c r="AG43" s="448">
        <f t="shared" si="17"/>
        <v>0</v>
      </c>
      <c r="AH43" s="464">
        <f t="shared" si="17"/>
        <v>0</v>
      </c>
      <c r="AI43" s="465">
        <f t="shared" si="17"/>
        <v>0</v>
      </c>
      <c r="AJ43" s="466">
        <f t="shared" si="17"/>
        <v>0</v>
      </c>
    </row>
    <row r="44" spans="1:36" s="391" customFormat="1" ht="15">
      <c r="A44" s="467" t="s">
        <v>861</v>
      </c>
      <c r="B44" s="402"/>
      <c r="C44" s="403"/>
      <c r="D44" s="403"/>
      <c r="E44" s="404"/>
      <c r="F44" s="405"/>
      <c r="G44" s="402"/>
      <c r="H44" s="403"/>
      <c r="I44" s="403"/>
      <c r="J44" s="404"/>
      <c r="K44" s="405"/>
      <c r="L44" s="402"/>
      <c r="M44" s="403"/>
      <c r="N44" s="405"/>
      <c r="O44" s="402"/>
      <c r="P44" s="403"/>
      <c r="Q44" s="405"/>
      <c r="R44" s="402"/>
      <c r="S44" s="403"/>
      <c r="T44" s="403"/>
      <c r="U44" s="404"/>
      <c r="V44" s="405"/>
      <c r="W44" s="402"/>
      <c r="X44" s="403"/>
      <c r="Y44" s="405"/>
      <c r="Z44" s="402"/>
      <c r="AA44" s="403"/>
      <c r="AB44" s="405"/>
      <c r="AC44" s="386"/>
      <c r="AD44" s="402"/>
      <c r="AE44" s="403"/>
      <c r="AF44" s="406"/>
      <c r="AG44" s="402"/>
      <c r="AH44" s="407"/>
      <c r="AI44" s="408"/>
      <c r="AJ44" s="409"/>
    </row>
    <row r="45" spans="1:36" s="391" customFormat="1" ht="15">
      <c r="A45" s="468" t="s">
        <v>863</v>
      </c>
      <c r="B45" s="393"/>
      <c r="C45" s="394"/>
      <c r="D45" s="394">
        <f>D36+D39+D42</f>
        <v>0</v>
      </c>
      <c r="E45" s="395">
        <f>E36+E39+E42</f>
        <v>0</v>
      </c>
      <c r="F45" s="396">
        <f>IF(E45=0,0,ROUND(D45/E45/12*1000,0))</f>
        <v>0</v>
      </c>
      <c r="G45" s="393"/>
      <c r="H45" s="394"/>
      <c r="I45" s="394">
        <f>I36+I39+I42</f>
        <v>0</v>
      </c>
      <c r="J45" s="395">
        <f>J36+J39+J42</f>
        <v>0</v>
      </c>
      <c r="K45" s="396">
        <f>IF(J45=0,0,ROUND(I45/J45/12*1000,0))</f>
        <v>0</v>
      </c>
      <c r="L45" s="393"/>
      <c r="M45" s="394">
        <f>M36+M39+M42</f>
        <v>0</v>
      </c>
      <c r="N45" s="396">
        <f>N36+N39+N42</f>
        <v>0</v>
      </c>
      <c r="O45" s="393"/>
      <c r="P45" s="394">
        <f>P36+P39+P42</f>
        <v>0</v>
      </c>
      <c r="Q45" s="396">
        <f>Q36+Q39+Q42</f>
        <v>0</v>
      </c>
      <c r="R45" s="393"/>
      <c r="S45" s="394"/>
      <c r="T45" s="394">
        <f>T36+T39+T42</f>
        <v>0</v>
      </c>
      <c r="U45" s="395">
        <f>U36+U39+U42</f>
        <v>0</v>
      </c>
      <c r="V45" s="396">
        <f>IF(U45=0,0,ROUND(T45/U45/12*1000,0))</f>
        <v>0</v>
      </c>
      <c r="W45" s="393"/>
      <c r="X45" s="394">
        <f>X36+X39+X42</f>
        <v>0</v>
      </c>
      <c r="Y45" s="396">
        <f>Y36+Y39+Y42</f>
        <v>0</v>
      </c>
      <c r="Z45" s="393"/>
      <c r="AA45" s="394">
        <f>AA36+AA39+AA42</f>
        <v>0</v>
      </c>
      <c r="AB45" s="396">
        <f>AB36+AB39+AB42</f>
        <v>0</v>
      </c>
      <c r="AC45" s="397"/>
      <c r="AD45" s="393"/>
      <c r="AE45" s="394">
        <f>AE36+AE39+AE42</f>
        <v>0</v>
      </c>
      <c r="AF45" s="398">
        <f>AF36+AF39+AF42</f>
        <v>0</v>
      </c>
      <c r="AG45" s="393"/>
      <c r="AH45" s="399">
        <f>AH36+AH39+AH42</f>
        <v>0</v>
      </c>
      <c r="AI45" s="400">
        <f>AI36+AI39+AI42</f>
        <v>0</v>
      </c>
      <c r="AJ45" s="401"/>
    </row>
    <row r="46" spans="1:36" s="391" customFormat="1" ht="15.75" thickBot="1">
      <c r="A46" s="469"/>
      <c r="B46" s="470"/>
      <c r="C46" s="471"/>
      <c r="D46" s="471"/>
      <c r="E46" s="472"/>
      <c r="F46" s="473"/>
      <c r="G46" s="470"/>
      <c r="H46" s="471"/>
      <c r="I46" s="471"/>
      <c r="J46" s="472"/>
      <c r="K46" s="473"/>
      <c r="L46" s="470"/>
      <c r="M46" s="471"/>
      <c r="N46" s="473"/>
      <c r="O46" s="470"/>
      <c r="P46" s="471"/>
      <c r="Q46" s="473"/>
      <c r="R46" s="470"/>
      <c r="S46" s="471"/>
      <c r="T46" s="471"/>
      <c r="U46" s="472"/>
      <c r="V46" s="473"/>
      <c r="W46" s="470"/>
      <c r="X46" s="471"/>
      <c r="Y46" s="473"/>
      <c r="Z46" s="470"/>
      <c r="AA46" s="471"/>
      <c r="AB46" s="473"/>
      <c r="AC46" s="474"/>
      <c r="AD46" s="470"/>
      <c r="AE46" s="471"/>
      <c r="AF46" s="475"/>
      <c r="AG46" s="470"/>
      <c r="AH46" s="476"/>
      <c r="AI46" s="477"/>
      <c r="AJ46" s="478"/>
    </row>
    <row r="47" spans="1:36" s="391" customFormat="1" ht="15.75" thickBot="1">
      <c r="A47" s="479" t="s">
        <v>872</v>
      </c>
      <c r="B47" s="480">
        <f>C47+D47</f>
        <v>0</v>
      </c>
      <c r="C47" s="481"/>
      <c r="D47" s="481"/>
      <c r="E47" s="482"/>
      <c r="F47" s="483">
        <f>IF(E47=0,0,ROUND(D47/E47/12*1000,0))</f>
        <v>0</v>
      </c>
      <c r="G47" s="480">
        <f>H47+I47</f>
        <v>0</v>
      </c>
      <c r="H47" s="481"/>
      <c r="I47" s="481"/>
      <c r="J47" s="482"/>
      <c r="K47" s="483">
        <f>IF(J47=0,0,ROUND(I47/J47/12*1000,0))</f>
        <v>0</v>
      </c>
      <c r="L47" s="480"/>
      <c r="M47" s="481"/>
      <c r="N47" s="483"/>
      <c r="O47" s="480"/>
      <c r="P47" s="481"/>
      <c r="Q47" s="483"/>
      <c r="R47" s="480">
        <f>S47+T47</f>
        <v>0</v>
      </c>
      <c r="S47" s="481"/>
      <c r="T47" s="481"/>
      <c r="U47" s="482"/>
      <c r="V47" s="483">
        <f>IF(U47=0,0,ROUND(T47/U47/12*1000,0))</f>
        <v>0</v>
      </c>
      <c r="W47" s="480"/>
      <c r="X47" s="481"/>
      <c r="Y47" s="483"/>
      <c r="Z47" s="480"/>
      <c r="AA47" s="481"/>
      <c r="AB47" s="483"/>
      <c r="AC47" s="484"/>
      <c r="AD47" s="480"/>
      <c r="AE47" s="481"/>
      <c r="AF47" s="485"/>
      <c r="AG47" s="486"/>
      <c r="AH47" s="487"/>
      <c r="AI47" s="488"/>
      <c r="AJ47" s="489"/>
    </row>
    <row r="48" spans="1:36" s="391" customFormat="1" ht="15.75" thickBot="1">
      <c r="A48" s="490"/>
      <c r="B48" s="491"/>
      <c r="C48" s="492"/>
      <c r="D48" s="492"/>
      <c r="E48" s="493"/>
      <c r="F48" s="494"/>
      <c r="G48" s="491"/>
      <c r="H48" s="492"/>
      <c r="I48" s="492"/>
      <c r="J48" s="493"/>
      <c r="K48" s="494"/>
      <c r="L48" s="491"/>
      <c r="M48" s="492"/>
      <c r="N48" s="494"/>
      <c r="O48" s="491"/>
      <c r="P48" s="492"/>
      <c r="Q48" s="494"/>
      <c r="R48" s="491"/>
      <c r="S48" s="492"/>
      <c r="T48" s="492"/>
      <c r="U48" s="493"/>
      <c r="V48" s="494"/>
      <c r="W48" s="491"/>
      <c r="X48" s="492"/>
      <c r="Y48" s="494"/>
      <c r="Z48" s="491"/>
      <c r="AA48" s="492"/>
      <c r="AB48" s="494"/>
      <c r="AC48" s="495"/>
      <c r="AD48" s="491"/>
      <c r="AE48" s="492"/>
      <c r="AF48" s="496"/>
      <c r="AG48" s="491"/>
      <c r="AH48" s="497"/>
      <c r="AI48" s="498"/>
      <c r="AJ48" s="499"/>
    </row>
    <row r="49" spans="1:36" s="391" customFormat="1" ht="15">
      <c r="A49" s="500" t="s">
        <v>873</v>
      </c>
      <c r="B49" s="393">
        <f>C49+D49</f>
        <v>1634144</v>
      </c>
      <c r="C49" s="435">
        <f>'[1]334MK'!DF68</f>
        <v>54802</v>
      </c>
      <c r="D49" s="435">
        <f>'[1]334MK'!DG68</f>
        <v>1579342</v>
      </c>
      <c r="E49" s="436">
        <f>'[1]334MK'!DH68</f>
        <v>6831</v>
      </c>
      <c r="F49" s="396">
        <f>IF(E49=0,0,ROUND(D49/E49/12*1000,0))</f>
        <v>19267</v>
      </c>
      <c r="G49" s="393">
        <f>H49+I49</f>
        <v>1685824</v>
      </c>
      <c r="H49" s="435">
        <v>68289</v>
      </c>
      <c r="I49" s="435">
        <v>1617535</v>
      </c>
      <c r="J49" s="436">
        <v>6838</v>
      </c>
      <c r="K49" s="396">
        <f>IF(J49=0,0,ROUND(I49/J49/12*1000,0))</f>
        <v>19713</v>
      </c>
      <c r="L49" s="437">
        <v>203.76</v>
      </c>
      <c r="M49" s="435">
        <v>1870.93</v>
      </c>
      <c r="N49" s="438"/>
      <c r="O49" s="437"/>
      <c r="P49" s="435"/>
      <c r="Q49" s="438"/>
      <c r="R49" s="393">
        <f>S49+T49</f>
        <v>1705326.49</v>
      </c>
      <c r="S49" s="435">
        <v>68947.76</v>
      </c>
      <c r="T49" s="435">
        <v>1636378.73</v>
      </c>
      <c r="U49" s="436">
        <v>6676</v>
      </c>
      <c r="V49" s="396">
        <f>IF(U49=0,0,ROUND(T49/U49/12*1000,0))</f>
        <v>20426</v>
      </c>
      <c r="W49" s="437">
        <v>203.76</v>
      </c>
      <c r="X49" s="435">
        <v>1870.93</v>
      </c>
      <c r="Y49" s="438"/>
      <c r="Z49" s="437"/>
      <c r="AA49" s="435"/>
      <c r="AB49" s="438"/>
      <c r="AC49" s="501">
        <v>4690</v>
      </c>
      <c r="AD49" s="437">
        <v>153</v>
      </c>
      <c r="AE49" s="435">
        <v>17658.87</v>
      </c>
      <c r="AF49" s="439"/>
      <c r="AG49" s="502"/>
      <c r="AH49" s="503"/>
      <c r="AI49" s="504"/>
      <c r="AJ49" s="442">
        <v>43509.61</v>
      </c>
    </row>
    <row r="50" spans="1:36" s="391" customFormat="1" ht="15" hidden="1">
      <c r="A50" s="505" t="s">
        <v>874</v>
      </c>
      <c r="B50" s="402"/>
      <c r="C50" s="403"/>
      <c r="D50" s="403"/>
      <c r="E50" s="404"/>
      <c r="F50" s="405"/>
      <c r="G50" s="402"/>
      <c r="H50" s="403"/>
      <c r="I50" s="403"/>
      <c r="J50" s="404"/>
      <c r="K50" s="405"/>
      <c r="L50" s="402"/>
      <c r="M50" s="403"/>
      <c r="N50" s="405"/>
      <c r="O50" s="402"/>
      <c r="P50" s="403"/>
      <c r="Q50" s="405"/>
      <c r="R50" s="402"/>
      <c r="S50" s="403"/>
      <c r="T50" s="403"/>
      <c r="U50" s="404"/>
      <c r="V50" s="405"/>
      <c r="W50" s="402"/>
      <c r="X50" s="403"/>
      <c r="Y50" s="405"/>
      <c r="Z50" s="402"/>
      <c r="AA50" s="403"/>
      <c r="AB50" s="405"/>
      <c r="AC50" s="386"/>
      <c r="AD50" s="402"/>
      <c r="AE50" s="403"/>
      <c r="AF50" s="406"/>
      <c r="AG50" s="402"/>
      <c r="AH50" s="407"/>
      <c r="AI50" s="408"/>
      <c r="AJ50" s="409"/>
    </row>
    <row r="51" spans="1:36" s="391" customFormat="1" ht="15" hidden="1">
      <c r="A51" s="505"/>
      <c r="B51" s="402"/>
      <c r="C51" s="506"/>
      <c r="D51" s="506"/>
      <c r="E51" s="507"/>
      <c r="F51" s="405"/>
      <c r="G51" s="402"/>
      <c r="H51" s="506"/>
      <c r="I51" s="506"/>
      <c r="J51" s="507"/>
      <c r="K51" s="405"/>
      <c r="L51" s="508"/>
      <c r="M51" s="506"/>
      <c r="N51" s="509"/>
      <c r="O51" s="508"/>
      <c r="P51" s="506"/>
      <c r="Q51" s="509"/>
      <c r="R51" s="402"/>
      <c r="S51" s="506"/>
      <c r="T51" s="506"/>
      <c r="U51" s="507"/>
      <c r="V51" s="405"/>
      <c r="W51" s="508"/>
      <c r="X51" s="506"/>
      <c r="Y51" s="509"/>
      <c r="Z51" s="508"/>
      <c r="AA51" s="506"/>
      <c r="AB51" s="509"/>
      <c r="AC51" s="386"/>
      <c r="AD51" s="508"/>
      <c r="AE51" s="506"/>
      <c r="AF51" s="510"/>
      <c r="AG51" s="508"/>
      <c r="AH51" s="511"/>
      <c r="AI51" s="512"/>
      <c r="AJ51" s="409"/>
    </row>
    <row r="52" spans="1:36" s="391" customFormat="1" ht="15" hidden="1">
      <c r="A52" s="505"/>
      <c r="B52" s="402"/>
      <c r="C52" s="506"/>
      <c r="D52" s="506"/>
      <c r="E52" s="507"/>
      <c r="F52" s="405"/>
      <c r="G52" s="402"/>
      <c r="H52" s="506"/>
      <c r="I52" s="506"/>
      <c r="J52" s="507"/>
      <c r="K52" s="405"/>
      <c r="L52" s="508"/>
      <c r="M52" s="506"/>
      <c r="N52" s="509"/>
      <c r="O52" s="508"/>
      <c r="P52" s="506"/>
      <c r="Q52" s="509"/>
      <c r="R52" s="402"/>
      <c r="S52" s="506"/>
      <c r="T52" s="506"/>
      <c r="U52" s="507"/>
      <c r="V52" s="405"/>
      <c r="W52" s="508"/>
      <c r="X52" s="506"/>
      <c r="Y52" s="509"/>
      <c r="Z52" s="508"/>
      <c r="AA52" s="506"/>
      <c r="AB52" s="509"/>
      <c r="AC52" s="386"/>
      <c r="AD52" s="508"/>
      <c r="AE52" s="506"/>
      <c r="AF52" s="510"/>
      <c r="AG52" s="508"/>
      <c r="AH52" s="511"/>
      <c r="AI52" s="512"/>
      <c r="AJ52" s="409"/>
    </row>
    <row r="53" spans="1:36" s="391" customFormat="1" ht="15" hidden="1">
      <c r="A53" s="505"/>
      <c r="B53" s="402"/>
      <c r="C53" s="506"/>
      <c r="D53" s="506"/>
      <c r="E53" s="507"/>
      <c r="F53" s="405"/>
      <c r="G53" s="402"/>
      <c r="H53" s="506"/>
      <c r="I53" s="506"/>
      <c r="J53" s="507"/>
      <c r="K53" s="405"/>
      <c r="L53" s="508"/>
      <c r="M53" s="506"/>
      <c r="N53" s="509"/>
      <c r="O53" s="508"/>
      <c r="P53" s="506"/>
      <c r="Q53" s="509"/>
      <c r="R53" s="402"/>
      <c r="S53" s="506"/>
      <c r="T53" s="506"/>
      <c r="U53" s="507"/>
      <c r="V53" s="405"/>
      <c r="W53" s="508"/>
      <c r="X53" s="506"/>
      <c r="Y53" s="509"/>
      <c r="Z53" s="508"/>
      <c r="AA53" s="506"/>
      <c r="AB53" s="509"/>
      <c r="AC53" s="386"/>
      <c r="AD53" s="508"/>
      <c r="AE53" s="506"/>
      <c r="AF53" s="510"/>
      <c r="AG53" s="508"/>
      <c r="AH53" s="511"/>
      <c r="AI53" s="512"/>
      <c r="AJ53" s="409"/>
    </row>
    <row r="54" spans="1:36" s="391" customFormat="1" ht="15">
      <c r="A54" s="410"/>
      <c r="B54" s="402"/>
      <c r="C54" s="403"/>
      <c r="D54" s="403"/>
      <c r="E54" s="404"/>
      <c r="F54" s="405"/>
      <c r="G54" s="402"/>
      <c r="H54" s="403"/>
      <c r="I54" s="403"/>
      <c r="J54" s="404"/>
      <c r="K54" s="405"/>
      <c r="L54" s="402"/>
      <c r="M54" s="403"/>
      <c r="N54" s="405"/>
      <c r="O54" s="402"/>
      <c r="P54" s="403"/>
      <c r="Q54" s="405"/>
      <c r="R54" s="402"/>
      <c r="S54" s="403"/>
      <c r="T54" s="403"/>
      <c r="U54" s="404"/>
      <c r="V54" s="405"/>
      <c r="W54" s="402"/>
      <c r="X54" s="403"/>
      <c r="Y54" s="405"/>
      <c r="Z54" s="402"/>
      <c r="AA54" s="403"/>
      <c r="AB54" s="405"/>
      <c r="AC54" s="386"/>
      <c r="AD54" s="402"/>
      <c r="AE54" s="403"/>
      <c r="AF54" s="406"/>
      <c r="AG54" s="402"/>
      <c r="AH54" s="407"/>
      <c r="AI54" s="408"/>
      <c r="AJ54" s="409"/>
    </row>
    <row r="55" spans="1:36" s="391" customFormat="1" ht="15">
      <c r="A55" s="410" t="s">
        <v>875</v>
      </c>
      <c r="B55" s="411">
        <f>C55+D55</f>
        <v>19138</v>
      </c>
      <c r="C55" s="412">
        <v>6100</v>
      </c>
      <c r="D55" s="412">
        <v>13038</v>
      </c>
      <c r="E55" s="413"/>
      <c r="F55" s="414">
        <f>IF(E55=0,0,ROUND(D55/E55/12*1000,0))</f>
        <v>0</v>
      </c>
      <c r="G55" s="411">
        <f>H55+I55</f>
        <v>32712</v>
      </c>
      <c r="H55" s="412">
        <v>5990</v>
      </c>
      <c r="I55" s="412">
        <v>26722</v>
      </c>
      <c r="J55" s="413"/>
      <c r="K55" s="414">
        <f>IF(J55=0,0,ROUND(I55/J55/12*1000,0))</f>
        <v>0</v>
      </c>
      <c r="L55" s="415"/>
      <c r="M55" s="412"/>
      <c r="N55" s="416"/>
      <c r="O55" s="415"/>
      <c r="P55" s="412"/>
      <c r="Q55" s="416"/>
      <c r="R55" s="411">
        <f>S55+T55</f>
        <v>37402</v>
      </c>
      <c r="S55" s="412">
        <v>7493.5</v>
      </c>
      <c r="T55" s="412">
        <v>29908.5</v>
      </c>
      <c r="U55" s="413"/>
      <c r="V55" s="414">
        <f>IF(U55=0,0,ROUND(T55/U55/12*1000,0))</f>
        <v>0</v>
      </c>
      <c r="W55" s="415"/>
      <c r="X55" s="412"/>
      <c r="Y55" s="416"/>
      <c r="Z55" s="415"/>
      <c r="AA55" s="412"/>
      <c r="AB55" s="416"/>
      <c r="AC55" s="513">
        <v>4690</v>
      </c>
      <c r="AD55" s="415"/>
      <c r="AE55" s="412"/>
      <c r="AF55" s="418"/>
      <c r="AG55" s="415"/>
      <c r="AH55" s="419"/>
      <c r="AI55" s="420"/>
      <c r="AJ55" s="421"/>
    </row>
    <row r="56" spans="1:36" s="391" customFormat="1" ht="15.75" thickBot="1">
      <c r="A56" s="514"/>
      <c r="B56" s="470"/>
      <c r="C56" s="471"/>
      <c r="D56" s="471"/>
      <c r="E56" s="472"/>
      <c r="F56" s="473"/>
      <c r="G56" s="470"/>
      <c r="H56" s="471"/>
      <c r="I56" s="471"/>
      <c r="J56" s="472"/>
      <c r="K56" s="473"/>
      <c r="L56" s="470"/>
      <c r="M56" s="471"/>
      <c r="N56" s="473"/>
      <c r="O56" s="470"/>
      <c r="P56" s="471"/>
      <c r="Q56" s="473"/>
      <c r="R56" s="470"/>
      <c r="S56" s="471"/>
      <c r="T56" s="471"/>
      <c r="U56" s="472"/>
      <c r="V56" s="473"/>
      <c r="W56" s="470"/>
      <c r="X56" s="471"/>
      <c r="Y56" s="473"/>
      <c r="Z56" s="470"/>
      <c r="AA56" s="471"/>
      <c r="AB56" s="473"/>
      <c r="AC56" s="386"/>
      <c r="AD56" s="470"/>
      <c r="AE56" s="471"/>
      <c r="AF56" s="475"/>
      <c r="AG56" s="470"/>
      <c r="AH56" s="476"/>
      <c r="AI56" s="477"/>
      <c r="AJ56" s="478"/>
    </row>
    <row r="57" spans="1:36" s="391" customFormat="1" ht="15.75" thickTop="1">
      <c r="A57" s="515" t="s">
        <v>876</v>
      </c>
      <c r="B57" s="516"/>
      <c r="C57" s="516"/>
      <c r="D57" s="516"/>
      <c r="E57" s="517"/>
      <c r="F57" s="518"/>
      <c r="G57" s="516"/>
      <c r="H57" s="516"/>
      <c r="I57" s="516"/>
      <c r="J57" s="517"/>
      <c r="K57" s="518"/>
      <c r="L57" s="519"/>
      <c r="M57" s="516"/>
      <c r="N57" s="518"/>
      <c r="O57" s="519"/>
      <c r="P57" s="516"/>
      <c r="Q57" s="518"/>
      <c r="R57" s="516"/>
      <c r="S57" s="516"/>
      <c r="T57" s="516"/>
      <c r="U57" s="517"/>
      <c r="V57" s="518"/>
      <c r="W57" s="519"/>
      <c r="X57" s="516"/>
      <c r="Y57" s="518"/>
      <c r="Z57" s="519"/>
      <c r="AA57" s="516"/>
      <c r="AB57" s="518"/>
      <c r="AC57" s="520"/>
      <c r="AD57" s="519"/>
      <c r="AE57" s="516"/>
      <c r="AF57" s="521"/>
      <c r="AG57" s="519"/>
      <c r="AH57" s="522"/>
      <c r="AI57" s="523"/>
      <c r="AJ57" s="524"/>
    </row>
    <row r="58" spans="1:36" s="391" customFormat="1" ht="15.75">
      <c r="A58" s="525" t="s">
        <v>877</v>
      </c>
      <c r="B58" s="403">
        <f>IF(B13+B49=C58+D58,B13+B49,"chyba")</f>
        <v>1766585</v>
      </c>
      <c r="C58" s="403">
        <f>C13+C49</f>
        <v>67001</v>
      </c>
      <c r="D58" s="403">
        <f>D13+D49</f>
        <v>1699584</v>
      </c>
      <c r="E58" s="404">
        <f>E13+E49</f>
        <v>7114</v>
      </c>
      <c r="F58" s="405">
        <f>IF(E58=0,0,ROUND(D58/E58/12*1000,0))</f>
        <v>19909</v>
      </c>
      <c r="G58" s="403">
        <f>IF(G13+G49=H58+I58,G13+G49,"chyba")</f>
        <v>1818022</v>
      </c>
      <c r="H58" s="403">
        <f>H13+H49</f>
        <v>78722</v>
      </c>
      <c r="I58" s="403">
        <f>I13+I49</f>
        <v>1739300</v>
      </c>
      <c r="J58" s="404">
        <f>J13+J49</f>
        <v>7124</v>
      </c>
      <c r="K58" s="405">
        <f>IF(J58=0,0,ROUND(I58/J58/12*1000,0))</f>
        <v>20346</v>
      </c>
      <c r="L58" s="402">
        <f aca="true" t="shared" si="18" ref="L58:Q58">L13+L49</f>
        <v>1110.06</v>
      </c>
      <c r="M58" s="403">
        <f t="shared" si="18"/>
        <v>6654.93</v>
      </c>
      <c r="N58" s="405">
        <f t="shared" si="18"/>
        <v>0</v>
      </c>
      <c r="O58" s="402">
        <f t="shared" si="18"/>
        <v>0</v>
      </c>
      <c r="P58" s="403">
        <f t="shared" si="18"/>
        <v>0</v>
      </c>
      <c r="Q58" s="405">
        <f t="shared" si="18"/>
        <v>0</v>
      </c>
      <c r="R58" s="403">
        <f>IF(R13+R49=S58+T58,R13+R49,"chyba")</f>
        <v>1830544.26</v>
      </c>
      <c r="S58" s="403">
        <f>S13+S49</f>
        <v>75211.45</v>
      </c>
      <c r="T58" s="403">
        <f>T13+T49</f>
        <v>1755332.81</v>
      </c>
      <c r="U58" s="404">
        <f>U13+U49</f>
        <v>6953</v>
      </c>
      <c r="V58" s="405">
        <f>IF(U58=0,0,ROUND(T58/U58/12*1000,0))</f>
        <v>21038</v>
      </c>
      <c r="W58" s="402">
        <f aca="true" t="shared" si="19" ref="W58:AB58">W13+W49</f>
        <v>1110.06</v>
      </c>
      <c r="X58" s="403">
        <f t="shared" si="19"/>
        <v>6654.93</v>
      </c>
      <c r="Y58" s="405">
        <f t="shared" si="19"/>
        <v>0</v>
      </c>
      <c r="Z58" s="402">
        <f t="shared" si="19"/>
        <v>0</v>
      </c>
      <c r="AA58" s="403">
        <f t="shared" si="19"/>
        <v>0</v>
      </c>
      <c r="AB58" s="405">
        <f t="shared" si="19"/>
        <v>0</v>
      </c>
      <c r="AC58" s="386">
        <f>AC49</f>
        <v>4690</v>
      </c>
      <c r="AD58" s="402">
        <f aca="true" t="shared" si="20" ref="AD58:AJ58">AD13+AD49</f>
        <v>153</v>
      </c>
      <c r="AE58" s="403">
        <f t="shared" si="20"/>
        <v>17658.87</v>
      </c>
      <c r="AF58" s="406">
        <f t="shared" si="20"/>
        <v>0</v>
      </c>
      <c r="AG58" s="402">
        <f t="shared" si="20"/>
        <v>0</v>
      </c>
      <c r="AH58" s="407">
        <f t="shared" si="20"/>
        <v>0</v>
      </c>
      <c r="AI58" s="408">
        <f t="shared" si="20"/>
        <v>0</v>
      </c>
      <c r="AJ58" s="409">
        <f t="shared" si="20"/>
        <v>43509.61</v>
      </c>
    </row>
    <row r="59" spans="1:36" s="391" customFormat="1" ht="15.75" thickBot="1">
      <c r="A59" s="526"/>
      <c r="B59" s="527"/>
      <c r="C59" s="527"/>
      <c r="D59" s="527"/>
      <c r="E59" s="528"/>
      <c r="F59" s="529"/>
      <c r="G59" s="527"/>
      <c r="H59" s="527"/>
      <c r="I59" s="527"/>
      <c r="J59" s="528"/>
      <c r="K59" s="529"/>
      <c r="L59" s="530"/>
      <c r="M59" s="527"/>
      <c r="N59" s="529"/>
      <c r="O59" s="530"/>
      <c r="P59" s="527"/>
      <c r="Q59" s="529"/>
      <c r="R59" s="527"/>
      <c r="S59" s="527"/>
      <c r="T59" s="527"/>
      <c r="U59" s="528"/>
      <c r="V59" s="529"/>
      <c r="W59" s="530"/>
      <c r="X59" s="527"/>
      <c r="Y59" s="529"/>
      <c r="Z59" s="530"/>
      <c r="AA59" s="527"/>
      <c r="AB59" s="529"/>
      <c r="AC59" s="531"/>
      <c r="AD59" s="530"/>
      <c r="AE59" s="527"/>
      <c r="AF59" s="532"/>
      <c r="AG59" s="530"/>
      <c r="AH59" s="533"/>
      <c r="AI59" s="534"/>
      <c r="AJ59" s="535"/>
    </row>
    <row r="60" spans="1:36" ht="13.5" thickTop="1">
      <c r="A60" s="536"/>
      <c r="B60" s="537"/>
      <c r="C60" s="537"/>
      <c r="D60" s="537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</row>
    <row r="61" spans="1:36" s="541" customFormat="1" ht="12.75" hidden="1">
      <c r="A61" s="536"/>
      <c r="B61" s="538">
        <f>'[1]334MK'!DE75</f>
        <v>1766585</v>
      </c>
      <c r="C61" s="538">
        <f>'[1]334MK'!DF75</f>
        <v>67001</v>
      </c>
      <c r="D61" s="538">
        <f>'[1]334MK'!DG75</f>
        <v>1699584</v>
      </c>
      <c r="E61" s="539">
        <f>'[1]334MK'!DH75</f>
        <v>7114</v>
      </c>
      <c r="F61" s="539">
        <f>'[1]334MK'!DI75</f>
        <v>19908.912004498172</v>
      </c>
      <c r="G61" s="538">
        <f>'[2]SUMSchv.o.'!FF29</f>
        <v>1818022</v>
      </c>
      <c r="H61" s="538">
        <f>'[2]SUMSchv.o.'!FG29</f>
        <v>78722</v>
      </c>
      <c r="I61" s="538">
        <f>'[2]SUMSchv.o.'!FH29</f>
        <v>1739300</v>
      </c>
      <c r="J61" s="539">
        <f>'[2]SUMSchv.o.'!FI29</f>
        <v>7127</v>
      </c>
      <c r="K61" s="539">
        <f>'[2]SUMSchv.o.'!FJ29</f>
        <v>7124</v>
      </c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</row>
    <row r="62" spans="1:36" s="541" customFormat="1" ht="12.75" hidden="1">
      <c r="A62" s="536"/>
      <c r="B62" s="538">
        <f aca="true" t="shared" si="21" ref="B62:I62">B58-B61</f>
        <v>0</v>
      </c>
      <c r="C62" s="538">
        <f t="shared" si="21"/>
        <v>0</v>
      </c>
      <c r="D62" s="538">
        <f t="shared" si="21"/>
        <v>0</v>
      </c>
      <c r="E62" s="539">
        <f t="shared" si="21"/>
        <v>0</v>
      </c>
      <c r="F62" s="539">
        <f t="shared" si="21"/>
        <v>0.087995501828118</v>
      </c>
      <c r="G62" s="538">
        <f t="shared" si="21"/>
        <v>0</v>
      </c>
      <c r="H62" s="538">
        <f t="shared" si="21"/>
        <v>0</v>
      </c>
      <c r="I62" s="538">
        <f t="shared" si="21"/>
        <v>0</v>
      </c>
      <c r="J62" s="539"/>
      <c r="K62" s="539">
        <f>J58-K61</f>
        <v>0</v>
      </c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</row>
    <row r="63" spans="1:36" ht="13.5" thickBot="1">
      <c r="A63" s="536"/>
      <c r="B63" s="537"/>
      <c r="C63" s="537"/>
      <c r="D63" s="537"/>
      <c r="E63" s="537"/>
      <c r="F63" s="537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42" t="s">
        <v>878</v>
      </c>
      <c r="AD63" s="542"/>
      <c r="AE63" s="542"/>
      <c r="AF63" s="536"/>
      <c r="AG63" s="536"/>
      <c r="AH63" s="536"/>
      <c r="AI63" s="536"/>
      <c r="AJ63" s="536"/>
    </row>
    <row r="64" spans="1:36" ht="15.75" thickBot="1">
      <c r="A64" s="536"/>
      <c r="B64" s="543" t="s">
        <v>879</v>
      </c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44" t="s">
        <v>880</v>
      </c>
      <c r="AD64" s="545">
        <v>1503.5</v>
      </c>
      <c r="AE64" s="546">
        <v>3186.5</v>
      </c>
      <c r="AF64" s="536"/>
      <c r="AG64" s="536"/>
      <c r="AH64" s="536"/>
      <c r="AI64" s="536"/>
      <c r="AJ64" s="536"/>
    </row>
    <row r="65" spans="2:36" s="547" customFormat="1" ht="15" customHeight="1" thickBot="1">
      <c r="B65" s="548" t="s">
        <v>881</v>
      </c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548"/>
      <c r="AF65" s="548"/>
      <c r="AG65" s="548"/>
      <c r="AH65" s="548"/>
      <c r="AI65" s="548"/>
      <c r="AJ65" s="548"/>
    </row>
    <row r="66" spans="2:36" s="547" customFormat="1" ht="15" customHeight="1">
      <c r="B66" s="548" t="s">
        <v>882</v>
      </c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9" t="s">
        <v>883</v>
      </c>
      <c r="AD66" s="550">
        <v>0</v>
      </c>
      <c r="AE66" s="551">
        <v>10407.99</v>
      </c>
      <c r="AF66" s="548"/>
      <c r="AG66" s="548"/>
      <c r="AH66" s="548"/>
      <c r="AI66" s="548"/>
      <c r="AJ66" s="548"/>
    </row>
    <row r="67" spans="2:36" s="547" customFormat="1" ht="15" customHeight="1">
      <c r="B67" s="548" t="s">
        <v>884</v>
      </c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52" t="s">
        <v>885</v>
      </c>
      <c r="AD67" s="553">
        <v>0</v>
      </c>
      <c r="AE67" s="554">
        <v>2069.3</v>
      </c>
      <c r="AF67" s="555"/>
      <c r="AG67" s="548"/>
      <c r="AH67" s="548"/>
      <c r="AI67" s="548"/>
      <c r="AJ67" s="556"/>
    </row>
    <row r="68" spans="2:36" s="547" customFormat="1" ht="15" customHeight="1">
      <c r="B68" s="548" t="s">
        <v>886</v>
      </c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52" t="s">
        <v>887</v>
      </c>
      <c r="AD68" s="553">
        <v>0</v>
      </c>
      <c r="AE68" s="554">
        <v>566.58</v>
      </c>
      <c r="AF68" s="555"/>
      <c r="AG68" s="548"/>
      <c r="AH68" s="548"/>
      <c r="AI68" s="548"/>
      <c r="AJ68" s="555"/>
    </row>
    <row r="69" spans="2:36" s="547" customFormat="1" ht="15" customHeight="1" thickBot="1"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  <c r="P69" s="548"/>
      <c r="Q69" s="548"/>
      <c r="R69" s="548"/>
      <c r="S69" s="548"/>
      <c r="T69" s="548"/>
      <c r="U69" s="548"/>
      <c r="V69" s="548"/>
      <c r="W69" s="548"/>
      <c r="X69" s="548"/>
      <c r="Y69" s="548"/>
      <c r="Z69" s="548"/>
      <c r="AA69" s="548"/>
      <c r="AB69" s="548"/>
      <c r="AC69" s="557" t="s">
        <v>888</v>
      </c>
      <c r="AD69" s="558">
        <v>153</v>
      </c>
      <c r="AE69" s="559">
        <v>4615</v>
      </c>
      <c r="AF69" s="555"/>
      <c r="AG69" s="548"/>
      <c r="AH69" s="548"/>
      <c r="AI69" s="548"/>
      <c r="AJ69" s="555"/>
    </row>
    <row r="70" spans="2:36" s="547" customFormat="1" ht="15" customHeight="1" thickBot="1">
      <c r="B70" s="548" t="s">
        <v>889</v>
      </c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  <c r="AA70" s="548"/>
      <c r="AB70" s="548"/>
      <c r="AC70" s="560" t="s">
        <v>890</v>
      </c>
      <c r="AD70" s="561">
        <f>SUM(AD66:AD69)</f>
        <v>153</v>
      </c>
      <c r="AE70" s="562">
        <f>SUM(AE66:AE69)</f>
        <v>17658.870000000003</v>
      </c>
      <c r="AF70" s="563"/>
      <c r="AG70" s="548"/>
      <c r="AH70" s="548"/>
      <c r="AI70" s="548"/>
      <c r="AJ70" s="563"/>
    </row>
    <row r="71" spans="2:36" s="547" customFormat="1" ht="15" customHeight="1">
      <c r="B71" s="548" t="s">
        <v>891</v>
      </c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8"/>
      <c r="Y71" s="548"/>
      <c r="Z71" s="548"/>
      <c r="AA71" s="548"/>
      <c r="AB71" s="548"/>
      <c r="AC71" s="548"/>
      <c r="AD71" s="548"/>
      <c r="AF71" s="563"/>
      <c r="AG71" s="548"/>
      <c r="AH71" s="548"/>
      <c r="AI71" s="548"/>
      <c r="AJ71" s="563"/>
    </row>
    <row r="72" spans="2:36" s="547" customFormat="1" ht="15" customHeight="1">
      <c r="B72" s="564" t="s">
        <v>892</v>
      </c>
      <c r="C72" s="548"/>
      <c r="D72" s="548"/>
      <c r="E72" s="548"/>
      <c r="F72" s="548"/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8"/>
      <c r="Y72" s="548"/>
      <c r="Z72" s="548"/>
      <c r="AA72" s="548"/>
      <c r="AB72" s="548"/>
      <c r="AC72" s="548"/>
      <c r="AD72" s="548"/>
      <c r="AF72" s="563"/>
      <c r="AG72" s="548"/>
      <c r="AH72" s="548"/>
      <c r="AI72" s="548"/>
      <c r="AJ72" s="563"/>
    </row>
    <row r="73" spans="1:36" s="547" customFormat="1" ht="15" customHeight="1">
      <c r="A73" s="565"/>
      <c r="B73" s="564" t="s">
        <v>893</v>
      </c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548"/>
      <c r="X73" s="548"/>
      <c r="Y73" s="548"/>
      <c r="Z73" s="548"/>
      <c r="AA73" s="548"/>
      <c r="AB73" s="548"/>
      <c r="AC73" s="548"/>
      <c r="AD73" s="548"/>
      <c r="AF73" s="563"/>
      <c r="AG73" s="548"/>
      <c r="AH73" s="548"/>
      <c r="AI73" s="548"/>
      <c r="AJ73" s="563"/>
    </row>
    <row r="74" spans="1:36" s="547" customFormat="1" ht="15" customHeight="1">
      <c r="A74" s="565"/>
      <c r="B74" s="548" t="s">
        <v>894</v>
      </c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  <c r="AD74" s="548"/>
      <c r="AF74" s="563"/>
      <c r="AG74" s="548"/>
      <c r="AH74" s="548"/>
      <c r="AI74" s="548"/>
      <c r="AJ74" s="563"/>
    </row>
    <row r="75" spans="2:36" s="547" customFormat="1" ht="15" customHeight="1">
      <c r="B75" s="548" t="s">
        <v>895</v>
      </c>
      <c r="C75" s="548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548"/>
      <c r="X75" s="548"/>
      <c r="Y75" s="548"/>
      <c r="Z75" s="548"/>
      <c r="AA75" s="548"/>
      <c r="AB75" s="548"/>
      <c r="AC75" s="548"/>
      <c r="AD75" s="548"/>
      <c r="AF75" s="563"/>
      <c r="AG75" s="548"/>
      <c r="AH75" s="548"/>
      <c r="AI75" s="548"/>
      <c r="AJ75" s="563"/>
    </row>
    <row r="76" spans="2:36" s="547" customFormat="1" ht="15" customHeight="1">
      <c r="B76" s="548" t="s">
        <v>896</v>
      </c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F76" s="563"/>
      <c r="AG76" s="548"/>
      <c r="AH76" s="548"/>
      <c r="AI76" s="548"/>
      <c r="AJ76" s="563"/>
    </row>
    <row r="77" spans="1:36" s="565" customFormat="1" ht="15" customHeight="1">
      <c r="A77" s="547"/>
      <c r="B77" s="548" t="s">
        <v>897</v>
      </c>
      <c r="C77" s="566"/>
      <c r="D77" s="566"/>
      <c r="E77" s="566"/>
      <c r="F77" s="566"/>
      <c r="G77" s="566"/>
      <c r="H77" s="566"/>
      <c r="I77" s="566"/>
      <c r="J77" s="566"/>
      <c r="K77" s="566"/>
      <c r="L77" s="566"/>
      <c r="M77" s="566"/>
      <c r="N77" s="566"/>
      <c r="O77" s="566"/>
      <c r="P77" s="566"/>
      <c r="Q77" s="566"/>
      <c r="R77" s="566"/>
      <c r="S77" s="566"/>
      <c r="T77" s="566"/>
      <c r="U77" s="566"/>
      <c r="V77" s="566"/>
      <c r="W77" s="566"/>
      <c r="X77" s="566"/>
      <c r="Y77" s="566"/>
      <c r="Z77" s="566"/>
      <c r="AA77" s="566"/>
      <c r="AB77" s="566"/>
      <c r="AC77" s="566"/>
      <c r="AD77" s="566"/>
      <c r="AE77" s="566"/>
      <c r="AF77" s="566"/>
      <c r="AG77" s="566"/>
      <c r="AH77" s="566"/>
      <c r="AI77" s="566"/>
      <c r="AJ77" s="566"/>
    </row>
    <row r="78" spans="1:36" s="565" customFormat="1" ht="15" customHeight="1">
      <c r="A78" s="547"/>
      <c r="B78" s="548" t="s">
        <v>898</v>
      </c>
      <c r="C78" s="566"/>
      <c r="D78" s="566"/>
      <c r="E78" s="566"/>
      <c r="F78" s="566"/>
      <c r="G78" s="566"/>
      <c r="H78" s="566"/>
      <c r="I78" s="566"/>
      <c r="J78" s="566"/>
      <c r="K78" s="566"/>
      <c r="L78" s="566"/>
      <c r="M78" s="566"/>
      <c r="N78" s="566"/>
      <c r="O78" s="566"/>
      <c r="P78" s="566"/>
      <c r="Q78" s="566"/>
      <c r="R78" s="566"/>
      <c r="S78" s="566"/>
      <c r="T78" s="566"/>
      <c r="U78" s="566"/>
      <c r="V78" s="566"/>
      <c r="W78" s="566"/>
      <c r="X78" s="566"/>
      <c r="Y78" s="566"/>
      <c r="Z78" s="566"/>
      <c r="AA78" s="566"/>
      <c r="AB78" s="566"/>
      <c r="AC78" s="566"/>
      <c r="AD78" s="566"/>
      <c r="AE78" s="566"/>
      <c r="AF78" s="566"/>
      <c r="AG78" s="566"/>
      <c r="AH78" s="566"/>
      <c r="AI78" s="566"/>
      <c r="AJ78" s="566"/>
    </row>
    <row r="79" spans="1:36" s="565" customFormat="1" ht="15" customHeight="1">
      <c r="A79" s="547"/>
      <c r="B79" s="548" t="s">
        <v>899</v>
      </c>
      <c r="C79" s="566"/>
      <c r="D79" s="566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66"/>
      <c r="Z79" s="566"/>
      <c r="AA79" s="566"/>
      <c r="AB79" s="566"/>
      <c r="AC79" s="566"/>
      <c r="AD79" s="566"/>
      <c r="AE79" s="566"/>
      <c r="AF79" s="566"/>
      <c r="AG79" s="566"/>
      <c r="AH79" s="566"/>
      <c r="AI79" s="566"/>
      <c r="AJ79" s="566"/>
    </row>
    <row r="80" spans="1:36" s="547" customFormat="1" ht="15" customHeight="1">
      <c r="A80" s="548"/>
      <c r="B80" s="548" t="s">
        <v>900</v>
      </c>
      <c r="C80" s="548"/>
      <c r="D80" s="548"/>
      <c r="E80" s="548"/>
      <c r="F80" s="548"/>
      <c r="G80" s="548"/>
      <c r="H80" s="548"/>
      <c r="I80" s="548"/>
      <c r="J80" s="548"/>
      <c r="K80" s="548"/>
      <c r="L80" s="548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548"/>
      <c r="Y80" s="548"/>
      <c r="Z80" s="548"/>
      <c r="AA80" s="548"/>
      <c r="AB80" s="548"/>
      <c r="AC80" s="548"/>
      <c r="AD80" s="548"/>
      <c r="AF80" s="548"/>
      <c r="AG80" s="548"/>
      <c r="AH80" s="548"/>
      <c r="AI80" s="548"/>
      <c r="AJ80" s="548"/>
    </row>
    <row r="81" spans="1:36" s="547" customFormat="1" ht="15" customHeight="1">
      <c r="A81" s="548"/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8"/>
      <c r="Y81" s="548"/>
      <c r="Z81" s="548"/>
      <c r="AA81" s="548"/>
      <c r="AB81" s="548"/>
      <c r="AC81" s="548"/>
      <c r="AD81" s="548"/>
      <c r="AF81" s="548"/>
      <c r="AG81" s="548"/>
      <c r="AH81" s="548"/>
      <c r="AI81" s="548"/>
      <c r="AJ81" s="548"/>
    </row>
    <row r="82" s="547" customFormat="1" ht="15" customHeight="1">
      <c r="B82" s="547" t="s">
        <v>901</v>
      </c>
    </row>
    <row r="83" s="547" customFormat="1" ht="15" customHeight="1">
      <c r="B83" s="548" t="s">
        <v>902</v>
      </c>
    </row>
    <row r="84" spans="2:36" s="547" customFormat="1" ht="15" customHeight="1">
      <c r="B84" s="548" t="s">
        <v>903</v>
      </c>
      <c r="C84" s="548"/>
      <c r="D84" s="548"/>
      <c r="E84" s="548"/>
      <c r="F84" s="548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8"/>
      <c r="T84" s="548"/>
      <c r="U84" s="548"/>
      <c r="V84" s="548"/>
      <c r="W84" s="548"/>
      <c r="X84" s="548"/>
      <c r="Y84" s="548"/>
      <c r="Z84" s="548"/>
      <c r="AA84" s="548"/>
      <c r="AB84" s="548"/>
      <c r="AC84" s="548"/>
      <c r="AD84" s="548"/>
      <c r="AE84" s="548"/>
      <c r="AF84" s="548"/>
      <c r="AG84" s="548"/>
      <c r="AH84" s="548"/>
      <c r="AI84" s="548"/>
      <c r="AJ84" s="548"/>
    </row>
    <row r="85" spans="2:36" s="547" customFormat="1" ht="15" customHeight="1">
      <c r="B85" s="548" t="s">
        <v>904</v>
      </c>
      <c r="C85" s="548"/>
      <c r="D85" s="548"/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8"/>
      <c r="R85" s="548"/>
      <c r="S85" s="548"/>
      <c r="T85" s="548"/>
      <c r="U85" s="548"/>
      <c r="V85" s="548"/>
      <c r="W85" s="548"/>
      <c r="X85" s="548"/>
      <c r="Y85" s="548"/>
      <c r="Z85" s="548"/>
      <c r="AA85" s="548"/>
      <c r="AB85" s="548"/>
      <c r="AC85" s="548"/>
      <c r="AD85" s="548"/>
      <c r="AE85" s="548"/>
      <c r="AF85" s="548"/>
      <c r="AG85" s="548"/>
      <c r="AH85" s="548"/>
      <c r="AI85" s="548"/>
      <c r="AJ85" s="548"/>
    </row>
    <row r="86" s="547" customFormat="1" ht="15" customHeight="1">
      <c r="B86" s="547" t="s">
        <v>905</v>
      </c>
    </row>
    <row r="87" spans="1:2" s="547" customFormat="1" ht="15" customHeight="1">
      <c r="A87" s="565"/>
      <c r="B87" s="547" t="s">
        <v>906</v>
      </c>
    </row>
    <row r="88" s="547" customFormat="1" ht="15" customHeight="1">
      <c r="A88" s="565"/>
    </row>
    <row r="89" spans="1:16" s="547" customFormat="1" ht="15" customHeight="1">
      <c r="A89" s="335"/>
      <c r="B89" s="547" t="s">
        <v>907</v>
      </c>
      <c r="D89" s="547" t="s">
        <v>908</v>
      </c>
      <c r="G89" s="547">
        <v>257085266</v>
      </c>
      <c r="H89" s="547" t="s">
        <v>909</v>
      </c>
      <c r="L89" s="547" t="s">
        <v>910</v>
      </c>
      <c r="O89" s="547" t="s">
        <v>911</v>
      </c>
      <c r="P89" s="567">
        <v>40228</v>
      </c>
    </row>
    <row r="90" spans="1:12" s="547" customFormat="1" ht="15" customHeight="1">
      <c r="A90" s="335"/>
      <c r="B90" s="547" t="s">
        <v>912</v>
      </c>
      <c r="D90" s="547" t="s">
        <v>913</v>
      </c>
      <c r="F90" s="568"/>
      <c r="G90" s="548">
        <v>257085271</v>
      </c>
      <c r="H90" s="547" t="s">
        <v>912</v>
      </c>
      <c r="L90" s="547">
        <v>257085205</v>
      </c>
    </row>
    <row r="91" spans="1:3" s="565" customFormat="1" ht="12.75">
      <c r="A91" s="335"/>
      <c r="B91" s="335"/>
      <c r="C91" s="335"/>
    </row>
    <row r="92" spans="1:3" s="565" customFormat="1" ht="12.75">
      <c r="A92" s="335"/>
      <c r="B92" s="335"/>
      <c r="C92" s="335"/>
    </row>
    <row r="93" spans="4:36" ht="15">
      <c r="D93" s="569"/>
      <c r="E93" s="570"/>
      <c r="F93" s="569"/>
      <c r="G93" s="569"/>
      <c r="H93" s="570"/>
      <c r="I93" s="569"/>
      <c r="J93" s="569"/>
      <c r="K93" s="570"/>
      <c r="L93" s="570"/>
      <c r="M93" s="570"/>
      <c r="N93" s="570"/>
      <c r="O93" s="570"/>
      <c r="P93" s="570"/>
      <c r="Q93" s="570"/>
      <c r="R93" s="569"/>
      <c r="S93" s="569"/>
      <c r="T93" s="570"/>
      <c r="U93" s="569"/>
      <c r="V93" s="569"/>
      <c r="W93" s="570"/>
      <c r="X93" s="569"/>
      <c r="Y93" s="569"/>
      <c r="Z93" s="570"/>
      <c r="AA93" s="570"/>
      <c r="AB93" s="570"/>
      <c r="AC93" s="569"/>
      <c r="AD93" s="570"/>
      <c r="AE93" s="569"/>
      <c r="AF93" s="569"/>
      <c r="AG93" s="569"/>
      <c r="AH93" s="569"/>
      <c r="AI93" s="569"/>
      <c r="AJ93" s="569"/>
    </row>
    <row r="95" spans="4:36" ht="15">
      <c r="D95" s="569"/>
      <c r="E95" s="570"/>
      <c r="F95" s="569"/>
      <c r="G95" s="569"/>
      <c r="H95" s="570"/>
      <c r="I95" s="569"/>
      <c r="J95" s="569"/>
      <c r="K95" s="570"/>
      <c r="L95" s="570"/>
      <c r="M95" s="570"/>
      <c r="N95" s="570"/>
      <c r="O95" s="570"/>
      <c r="P95" s="570"/>
      <c r="Q95" s="570"/>
      <c r="R95" s="569"/>
      <c r="S95" s="569"/>
      <c r="T95" s="570"/>
      <c r="U95" s="569"/>
      <c r="V95" s="569"/>
      <c r="W95" s="570"/>
      <c r="X95" s="569"/>
      <c r="Y95" s="569"/>
      <c r="Z95" s="570"/>
      <c r="AA95" s="570"/>
      <c r="AB95" s="570"/>
      <c r="AC95" s="569"/>
      <c r="AD95" s="570"/>
      <c r="AE95" s="569"/>
      <c r="AF95" s="569"/>
      <c r="AG95" s="569"/>
      <c r="AH95" s="569"/>
      <c r="AI95" s="569"/>
      <c r="AJ95" s="571"/>
    </row>
    <row r="96" spans="2:36" ht="15">
      <c r="B96" s="570"/>
      <c r="C96" s="569"/>
      <c r="D96" s="569"/>
      <c r="E96" s="570"/>
      <c r="F96" s="569"/>
      <c r="G96" s="569"/>
      <c r="H96" s="570"/>
      <c r="I96" s="569"/>
      <c r="J96" s="569"/>
      <c r="K96" s="570"/>
      <c r="L96" s="570"/>
      <c r="M96" s="570"/>
      <c r="N96" s="570"/>
      <c r="O96" s="570"/>
      <c r="P96" s="570"/>
      <c r="Q96" s="570"/>
      <c r="R96" s="569"/>
      <c r="S96" s="569"/>
      <c r="T96" s="570"/>
      <c r="U96" s="569"/>
      <c r="V96" s="569"/>
      <c r="W96" s="570"/>
      <c r="X96" s="569"/>
      <c r="Y96" s="569"/>
      <c r="Z96" s="570"/>
      <c r="AA96" s="570"/>
      <c r="AB96" s="570"/>
      <c r="AC96" s="569"/>
      <c r="AD96" s="570"/>
      <c r="AE96" s="569"/>
      <c r="AF96" s="569"/>
      <c r="AG96" s="569"/>
      <c r="AH96" s="569"/>
      <c r="AI96" s="569"/>
      <c r="AJ96" s="571"/>
    </row>
    <row r="97" spans="29:36" ht="15">
      <c r="AC97" s="569"/>
      <c r="AD97" s="570"/>
      <c r="AE97" s="569"/>
      <c r="AF97" s="569"/>
      <c r="AJ97" s="571"/>
    </row>
    <row r="98" spans="2:36" ht="15">
      <c r="B98" s="570"/>
      <c r="C98" s="569"/>
      <c r="D98" s="569"/>
      <c r="E98" s="570"/>
      <c r="F98" s="569"/>
      <c r="G98" s="569"/>
      <c r="H98" s="570"/>
      <c r="I98" s="569"/>
      <c r="J98" s="569"/>
      <c r="K98" s="570"/>
      <c r="L98" s="570"/>
      <c r="M98" s="570"/>
      <c r="N98" s="570"/>
      <c r="O98" s="570"/>
      <c r="P98" s="570"/>
      <c r="Q98" s="570"/>
      <c r="R98" s="569"/>
      <c r="S98" s="569"/>
      <c r="T98" s="570"/>
      <c r="U98" s="569"/>
      <c r="V98" s="569"/>
      <c r="W98" s="570"/>
      <c r="X98" s="569"/>
      <c r="Y98" s="569"/>
      <c r="Z98" s="570"/>
      <c r="AA98" s="570"/>
      <c r="AB98" s="570"/>
      <c r="AC98" s="569"/>
      <c r="AD98" s="570"/>
      <c r="AE98" s="569"/>
      <c r="AF98" s="569"/>
      <c r="AG98" s="569"/>
      <c r="AH98" s="569"/>
      <c r="AI98" s="569"/>
      <c r="AJ98" s="571"/>
    </row>
    <row r="99" spans="2:36" ht="15">
      <c r="B99" s="572"/>
      <c r="C99" s="572"/>
      <c r="D99" s="572"/>
      <c r="E99" s="572"/>
      <c r="F99" s="572"/>
      <c r="G99" s="572"/>
      <c r="H99" s="572"/>
      <c r="I99" s="572"/>
      <c r="J99" s="572"/>
      <c r="K99" s="572"/>
      <c r="L99" s="572"/>
      <c r="M99" s="572"/>
      <c r="N99" s="572"/>
      <c r="O99" s="572"/>
      <c r="P99" s="572"/>
      <c r="Q99" s="572"/>
      <c r="R99" s="572"/>
      <c r="S99" s="572"/>
      <c r="T99" s="572"/>
      <c r="U99" s="572"/>
      <c r="V99" s="572"/>
      <c r="W99" s="572"/>
      <c r="X99" s="572"/>
      <c r="Y99" s="572"/>
      <c r="Z99" s="572"/>
      <c r="AA99" s="572"/>
      <c r="AB99" s="572"/>
      <c r="AC99" s="572"/>
      <c r="AD99" s="572"/>
      <c r="AE99" s="572"/>
      <c r="AF99" s="572"/>
      <c r="AG99" s="572"/>
      <c r="AH99" s="572"/>
      <c r="AI99" s="572"/>
      <c r="AJ99" s="572"/>
    </row>
  </sheetData>
  <mergeCells count="6"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7874015748031497" right="0.1968503937007874" top="0.2362204724409449" bottom="0.3937007874015748" header="0.15748031496062992" footer="0"/>
  <pageSetup fitToHeight="0" fitToWidth="0" horizontalDpi="600" verticalDpi="600" orientation="landscape" pageOrder="overThenDown" paperSize="8" scale="41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23"/>
  <sheetViews>
    <sheetView view="pageBreakPreview" zoomScaleSheetLayoutView="100" workbookViewId="0" topLeftCell="C106">
      <selection activeCell="I133" sqref="I133"/>
    </sheetView>
  </sheetViews>
  <sheetFormatPr defaultColWidth="9.140625" defaultRowHeight="12.75"/>
  <cols>
    <col min="1" max="1" width="7.421875" style="574" customWidth="1"/>
    <col min="2" max="2" width="6.140625" style="574" customWidth="1"/>
    <col min="3" max="3" width="24.28125" style="574" customWidth="1"/>
    <col min="4" max="4" width="9.140625" style="574" customWidth="1"/>
    <col min="5" max="5" width="9.7109375" style="574" customWidth="1"/>
    <col min="6" max="7" width="9.140625" style="574" customWidth="1"/>
    <col min="8" max="8" width="9.7109375" style="574" customWidth="1"/>
    <col min="9" max="10" width="9.140625" style="574" customWidth="1"/>
    <col min="11" max="11" width="9.7109375" style="574" customWidth="1"/>
    <col min="12" max="13" width="9.140625" style="574" customWidth="1"/>
    <col min="14" max="14" width="9.7109375" style="574" customWidth="1"/>
    <col min="15" max="16384" width="9.140625" style="574" customWidth="1"/>
  </cols>
  <sheetData>
    <row r="2" spans="1:15" ht="15">
      <c r="A2" s="573" t="s">
        <v>1028</v>
      </c>
      <c r="O2" s="575" t="s">
        <v>915</v>
      </c>
    </row>
    <row r="3" ht="12.75">
      <c r="L3" s="576"/>
    </row>
    <row r="4" ht="12.75">
      <c r="L4" s="577"/>
    </row>
    <row r="5" spans="1:12" ht="15.75">
      <c r="A5" s="578" t="s">
        <v>916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80"/>
    </row>
    <row r="6" spans="1:12" ht="15.75">
      <c r="A6" s="578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1:12" ht="15.75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80"/>
    </row>
    <row r="8" spans="1:12" ht="15.75">
      <c r="A8" s="581" t="s">
        <v>917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</row>
    <row r="9" ht="13.5" thickBot="1">
      <c r="O9" s="583" t="s">
        <v>377</v>
      </c>
    </row>
    <row r="10" spans="1:15" ht="12.75">
      <c r="A10" s="584"/>
      <c r="B10" s="585"/>
      <c r="C10" s="586"/>
      <c r="D10" s="587" t="s">
        <v>918</v>
      </c>
      <c r="E10" s="587"/>
      <c r="F10" s="588"/>
      <c r="G10" s="589" t="s">
        <v>919</v>
      </c>
      <c r="H10" s="589"/>
      <c r="I10" s="590"/>
      <c r="J10" s="797" t="s">
        <v>920</v>
      </c>
      <c r="K10" s="798"/>
      <c r="L10" s="799"/>
      <c r="M10" s="800" t="s">
        <v>921</v>
      </c>
      <c r="N10" s="801"/>
      <c r="O10" s="802"/>
    </row>
    <row r="11" spans="1:15" ht="12.75">
      <c r="A11" s="591" t="s">
        <v>922</v>
      </c>
      <c r="B11" s="592" t="s">
        <v>923</v>
      </c>
      <c r="C11" s="593"/>
      <c r="D11" s="594" t="s">
        <v>924</v>
      </c>
      <c r="E11" s="594"/>
      <c r="F11" s="595"/>
      <c r="G11" s="596" t="s">
        <v>925</v>
      </c>
      <c r="H11" s="596"/>
      <c r="I11" s="597"/>
      <c r="J11" s="803" t="s">
        <v>926</v>
      </c>
      <c r="K11" s="804"/>
      <c r="L11" s="805"/>
      <c r="M11" s="806" t="s">
        <v>927</v>
      </c>
      <c r="N11" s="807"/>
      <c r="O11" s="808"/>
    </row>
    <row r="12" spans="1:15" ht="12.75">
      <c r="A12" s="598"/>
      <c r="B12" s="599"/>
      <c r="C12" s="600"/>
      <c r="D12" s="601" t="s">
        <v>928</v>
      </c>
      <c r="E12" s="602" t="s">
        <v>929</v>
      </c>
      <c r="F12" s="600"/>
      <c r="G12" s="603" t="s">
        <v>928</v>
      </c>
      <c r="H12" s="602" t="s">
        <v>929</v>
      </c>
      <c r="I12" s="600"/>
      <c r="J12" s="603" t="s">
        <v>928</v>
      </c>
      <c r="K12" s="602" t="s">
        <v>929</v>
      </c>
      <c r="L12" s="600"/>
      <c r="M12" s="603" t="s">
        <v>928</v>
      </c>
      <c r="N12" s="604" t="s">
        <v>929</v>
      </c>
      <c r="O12" s="600"/>
    </row>
    <row r="13" spans="1:15" ht="13.5" thickBot="1">
      <c r="A13" s="605"/>
      <c r="B13" s="606"/>
      <c r="C13" s="607"/>
      <c r="D13" s="608" t="s">
        <v>930</v>
      </c>
      <c r="E13" s="609" t="s">
        <v>930</v>
      </c>
      <c r="F13" s="607" t="s">
        <v>931</v>
      </c>
      <c r="G13" s="610" t="s">
        <v>930</v>
      </c>
      <c r="H13" s="609" t="s">
        <v>930</v>
      </c>
      <c r="I13" s="607" t="s">
        <v>931</v>
      </c>
      <c r="J13" s="610" t="s">
        <v>930</v>
      </c>
      <c r="K13" s="609" t="s">
        <v>930</v>
      </c>
      <c r="L13" s="607" t="s">
        <v>931</v>
      </c>
      <c r="M13" s="610" t="s">
        <v>930</v>
      </c>
      <c r="N13" s="609" t="s">
        <v>930</v>
      </c>
      <c r="O13" s="607" t="s">
        <v>931</v>
      </c>
    </row>
    <row r="14" spans="1:15" ht="13.5" thickBot="1">
      <c r="A14" s="605"/>
      <c r="B14" s="611"/>
      <c r="C14" s="612"/>
      <c r="D14" s="606">
        <v>1</v>
      </c>
      <c r="E14" s="604">
        <v>2</v>
      </c>
      <c r="F14" s="600">
        <v>3</v>
      </c>
      <c r="G14" s="610">
        <v>4</v>
      </c>
      <c r="H14" s="613">
        <v>5</v>
      </c>
      <c r="I14" s="607">
        <v>6</v>
      </c>
      <c r="J14" s="610">
        <v>7</v>
      </c>
      <c r="K14" s="613">
        <v>8</v>
      </c>
      <c r="L14" s="607">
        <v>9</v>
      </c>
      <c r="M14" s="610">
        <v>10</v>
      </c>
      <c r="N14" s="609">
        <v>11</v>
      </c>
      <c r="O14" s="607">
        <v>12</v>
      </c>
    </row>
    <row r="15" spans="1:15" ht="15" customHeight="1">
      <c r="A15" s="614" t="s">
        <v>932</v>
      </c>
      <c r="B15" s="615" t="s">
        <v>933</v>
      </c>
      <c r="C15" s="616"/>
      <c r="D15" s="617">
        <f aca="true" t="shared" si="0" ref="D15:I15">D16+D17+D18</f>
        <v>15310</v>
      </c>
      <c r="E15" s="618">
        <f t="shared" si="0"/>
        <v>0</v>
      </c>
      <c r="F15" s="619">
        <f t="shared" si="0"/>
        <v>15310</v>
      </c>
      <c r="G15" s="618">
        <f t="shared" si="0"/>
        <v>15359</v>
      </c>
      <c r="H15" s="618">
        <f t="shared" si="0"/>
        <v>0</v>
      </c>
      <c r="I15" s="619">
        <f t="shared" si="0"/>
        <v>15359</v>
      </c>
      <c r="J15" s="620">
        <v>0</v>
      </c>
      <c r="K15" s="621">
        <v>0</v>
      </c>
      <c r="L15" s="622">
        <v>0</v>
      </c>
      <c r="M15" s="623">
        <v>0</v>
      </c>
      <c r="N15" s="624">
        <v>0</v>
      </c>
      <c r="O15" s="625">
        <v>0</v>
      </c>
    </row>
    <row r="16" spans="1:15" ht="15" customHeight="1">
      <c r="A16" s="614" t="s">
        <v>934</v>
      </c>
      <c r="B16" s="626" t="s">
        <v>935</v>
      </c>
      <c r="C16" s="616" t="s">
        <v>936</v>
      </c>
      <c r="D16" s="627"/>
      <c r="E16" s="628"/>
      <c r="F16" s="629"/>
      <c r="G16" s="630"/>
      <c r="H16" s="628"/>
      <c r="I16" s="629"/>
      <c r="J16" s="630"/>
      <c r="K16" s="628"/>
      <c r="L16" s="629"/>
      <c r="M16" s="631"/>
      <c r="N16" s="632"/>
      <c r="O16" s="629"/>
    </row>
    <row r="17" spans="1:15" ht="15" customHeight="1">
      <c r="A17" s="633" t="s">
        <v>937</v>
      </c>
      <c r="B17" s="626"/>
      <c r="C17" s="616" t="s">
        <v>938</v>
      </c>
      <c r="D17" s="634">
        <v>14346</v>
      </c>
      <c r="E17" s="624"/>
      <c r="F17" s="625">
        <v>14346</v>
      </c>
      <c r="G17" s="623">
        <v>14395</v>
      </c>
      <c r="H17" s="624"/>
      <c r="I17" s="625">
        <v>14395</v>
      </c>
      <c r="J17" s="623"/>
      <c r="K17" s="624"/>
      <c r="L17" s="625"/>
      <c r="M17" s="623"/>
      <c r="N17" s="624"/>
      <c r="O17" s="625"/>
    </row>
    <row r="18" spans="1:15" ht="15" customHeight="1" thickBot="1">
      <c r="A18" s="635" t="s">
        <v>939</v>
      </c>
      <c r="B18" s="636"/>
      <c r="C18" s="637" t="s">
        <v>940</v>
      </c>
      <c r="D18" s="638">
        <v>964</v>
      </c>
      <c r="E18" s="639"/>
      <c r="F18" s="640">
        <v>964</v>
      </c>
      <c r="G18" s="641">
        <v>964</v>
      </c>
      <c r="H18" s="639"/>
      <c r="I18" s="640">
        <v>964</v>
      </c>
      <c r="J18" s="641"/>
      <c r="K18" s="639"/>
      <c r="L18" s="640"/>
      <c r="M18" s="642"/>
      <c r="N18" s="639"/>
      <c r="O18" s="640"/>
    </row>
    <row r="19" spans="1:15" ht="15" customHeight="1">
      <c r="A19" s="614" t="s">
        <v>941</v>
      </c>
      <c r="B19" s="615" t="s">
        <v>942</v>
      </c>
      <c r="C19" s="616"/>
      <c r="D19" s="617">
        <f aca="true" t="shared" si="1" ref="D19:I19">D20+D21</f>
        <v>1767</v>
      </c>
      <c r="E19" s="618">
        <f t="shared" si="1"/>
        <v>0</v>
      </c>
      <c r="F19" s="619">
        <f t="shared" si="1"/>
        <v>1767</v>
      </c>
      <c r="G19" s="618">
        <f t="shared" si="1"/>
        <v>1667</v>
      </c>
      <c r="H19" s="618">
        <f t="shared" si="1"/>
        <v>0</v>
      </c>
      <c r="I19" s="619">
        <f t="shared" si="1"/>
        <v>1667</v>
      </c>
      <c r="J19" s="620">
        <v>0</v>
      </c>
      <c r="K19" s="621">
        <v>0</v>
      </c>
      <c r="L19" s="622">
        <v>0</v>
      </c>
      <c r="M19" s="623">
        <v>0</v>
      </c>
      <c r="N19" s="624">
        <v>0</v>
      </c>
      <c r="O19" s="625">
        <v>0</v>
      </c>
    </row>
    <row r="20" spans="1:15" ht="15" customHeight="1">
      <c r="A20" s="614" t="s">
        <v>943</v>
      </c>
      <c r="B20" s="626" t="s">
        <v>935</v>
      </c>
      <c r="C20" s="616" t="s">
        <v>944</v>
      </c>
      <c r="D20" s="627"/>
      <c r="E20" s="628"/>
      <c r="F20" s="629"/>
      <c r="G20" s="630"/>
      <c r="H20" s="628"/>
      <c r="I20" s="629"/>
      <c r="J20" s="630"/>
      <c r="K20" s="628"/>
      <c r="L20" s="629"/>
      <c r="M20" s="631"/>
      <c r="N20" s="632"/>
      <c r="O20" s="629"/>
    </row>
    <row r="21" spans="1:15" ht="15" customHeight="1" thickBot="1">
      <c r="A21" s="643" t="s">
        <v>945</v>
      </c>
      <c r="B21" s="626"/>
      <c r="C21" s="637" t="s">
        <v>938</v>
      </c>
      <c r="D21" s="634">
        <v>1767</v>
      </c>
      <c r="E21" s="624"/>
      <c r="F21" s="625">
        <v>1767</v>
      </c>
      <c r="G21" s="623">
        <v>1667</v>
      </c>
      <c r="H21" s="624"/>
      <c r="I21" s="625">
        <v>1667</v>
      </c>
      <c r="J21" s="623"/>
      <c r="K21" s="624"/>
      <c r="L21" s="625"/>
      <c r="M21" s="623"/>
      <c r="N21" s="624"/>
      <c r="O21" s="625"/>
    </row>
    <row r="22" spans="1:15" ht="15" customHeight="1" thickBot="1">
      <c r="A22" s="644" t="s">
        <v>946</v>
      </c>
      <c r="B22" s="645" t="s">
        <v>947</v>
      </c>
      <c r="C22" s="646"/>
      <c r="D22" s="647">
        <v>1721</v>
      </c>
      <c r="E22" s="648">
        <v>0</v>
      </c>
      <c r="F22" s="649">
        <v>1721</v>
      </c>
      <c r="G22" s="650">
        <v>1721</v>
      </c>
      <c r="H22" s="648"/>
      <c r="I22" s="649">
        <v>1721</v>
      </c>
      <c r="J22" s="650">
        <v>0</v>
      </c>
      <c r="K22" s="648">
        <v>0</v>
      </c>
      <c r="L22" s="649">
        <v>0</v>
      </c>
      <c r="M22" s="650">
        <v>0</v>
      </c>
      <c r="N22" s="648">
        <v>0</v>
      </c>
      <c r="O22" s="649">
        <v>0</v>
      </c>
    </row>
    <row r="23" spans="1:15" ht="15" customHeight="1" thickBot="1">
      <c r="A23" s="584" t="s">
        <v>948</v>
      </c>
      <c r="B23" s="645" t="s">
        <v>949</v>
      </c>
      <c r="C23" s="646"/>
      <c r="D23" s="651">
        <v>2237</v>
      </c>
      <c r="E23" s="652">
        <v>0</v>
      </c>
      <c r="F23" s="653">
        <v>2237</v>
      </c>
      <c r="G23" s="654">
        <v>2237</v>
      </c>
      <c r="H23" s="652"/>
      <c r="I23" s="653">
        <v>2237</v>
      </c>
      <c r="J23" s="654">
        <v>0</v>
      </c>
      <c r="K23" s="652">
        <v>0</v>
      </c>
      <c r="L23" s="653">
        <v>0</v>
      </c>
      <c r="M23" s="654"/>
      <c r="N23" s="652"/>
      <c r="O23" s="653"/>
    </row>
    <row r="24" spans="1:15" ht="15" customHeight="1" thickBot="1">
      <c r="A24" s="655" t="s">
        <v>950</v>
      </c>
      <c r="B24" s="626" t="s">
        <v>951</v>
      </c>
      <c r="C24" s="616"/>
      <c r="D24" s="656">
        <f aca="true" t="shared" si="2" ref="D24:I24">D25+D26</f>
        <v>4089</v>
      </c>
      <c r="E24" s="621">
        <f t="shared" si="2"/>
        <v>0</v>
      </c>
      <c r="F24" s="618">
        <f t="shared" si="2"/>
        <v>4089</v>
      </c>
      <c r="G24" s="657">
        <f t="shared" si="2"/>
        <v>4137</v>
      </c>
      <c r="H24" s="658">
        <f t="shared" si="2"/>
        <v>0</v>
      </c>
      <c r="I24" s="659">
        <f t="shared" si="2"/>
        <v>4137</v>
      </c>
      <c r="J24" s="660">
        <v>0</v>
      </c>
      <c r="K24" s="621">
        <v>0</v>
      </c>
      <c r="L24" s="622">
        <v>0</v>
      </c>
      <c r="M24" s="660">
        <v>0</v>
      </c>
      <c r="N24" s="621">
        <v>0</v>
      </c>
      <c r="O24" s="622">
        <v>0</v>
      </c>
    </row>
    <row r="25" spans="1:15" ht="15" customHeight="1">
      <c r="A25" s="661" t="s">
        <v>952</v>
      </c>
      <c r="B25" s="809" t="s">
        <v>953</v>
      </c>
      <c r="C25" s="810"/>
      <c r="D25" s="662">
        <v>865</v>
      </c>
      <c r="E25" s="628"/>
      <c r="F25" s="663">
        <v>865</v>
      </c>
      <c r="G25" s="664">
        <v>913</v>
      </c>
      <c r="H25" s="628"/>
      <c r="I25" s="665">
        <v>913</v>
      </c>
      <c r="J25" s="630"/>
      <c r="K25" s="628"/>
      <c r="L25" s="665"/>
      <c r="M25" s="630"/>
      <c r="N25" s="628"/>
      <c r="O25" s="665"/>
    </row>
    <row r="26" spans="1:15" ht="15" customHeight="1" thickBot="1">
      <c r="A26" s="666" t="s">
        <v>954</v>
      </c>
      <c r="B26" s="811" t="s">
        <v>955</v>
      </c>
      <c r="C26" s="812"/>
      <c r="D26" s="638">
        <v>3224</v>
      </c>
      <c r="E26" s="639"/>
      <c r="F26" s="638">
        <v>3224</v>
      </c>
      <c r="G26" s="642">
        <v>3224</v>
      </c>
      <c r="H26" s="639"/>
      <c r="I26" s="640">
        <v>3224</v>
      </c>
      <c r="J26" s="641"/>
      <c r="K26" s="639"/>
      <c r="L26" s="640"/>
      <c r="M26" s="641"/>
      <c r="N26" s="639"/>
      <c r="O26" s="640"/>
    </row>
    <row r="27" spans="1:15" ht="15" customHeight="1" thickBot="1">
      <c r="A27" s="666" t="s">
        <v>956</v>
      </c>
      <c r="B27" s="813" t="s">
        <v>957</v>
      </c>
      <c r="C27" s="814"/>
      <c r="D27" s="638">
        <v>350</v>
      </c>
      <c r="E27" s="639">
        <v>0</v>
      </c>
      <c r="F27" s="640">
        <v>350</v>
      </c>
      <c r="G27" s="641">
        <v>379.4</v>
      </c>
      <c r="H27" s="639"/>
      <c r="I27" s="640">
        <v>379.4</v>
      </c>
      <c r="J27" s="641">
        <v>0</v>
      </c>
      <c r="K27" s="639">
        <v>0</v>
      </c>
      <c r="L27" s="640">
        <v>0</v>
      </c>
      <c r="M27" s="641">
        <v>69.9</v>
      </c>
      <c r="N27" s="639">
        <v>0</v>
      </c>
      <c r="O27" s="640">
        <v>69.9</v>
      </c>
    </row>
    <row r="28" spans="1:15" ht="18.75" customHeight="1" thickBot="1">
      <c r="A28" s="666" t="s">
        <v>958</v>
      </c>
      <c r="B28" s="815" t="s">
        <v>959</v>
      </c>
      <c r="C28" s="816"/>
      <c r="D28" s="667">
        <f aca="true" t="shared" si="3" ref="D28:I28">D15+D19+D22+D23+D24+D27</f>
        <v>25474</v>
      </c>
      <c r="E28" s="668">
        <f t="shared" si="3"/>
        <v>0</v>
      </c>
      <c r="F28" s="668">
        <f t="shared" si="3"/>
        <v>25474</v>
      </c>
      <c r="G28" s="669">
        <f t="shared" si="3"/>
        <v>25500.4</v>
      </c>
      <c r="H28" s="668">
        <f t="shared" si="3"/>
        <v>0</v>
      </c>
      <c r="I28" s="670">
        <f t="shared" si="3"/>
        <v>25500.4</v>
      </c>
      <c r="J28" s="671">
        <v>0</v>
      </c>
      <c r="K28" s="672">
        <v>0</v>
      </c>
      <c r="L28" s="673">
        <v>0</v>
      </c>
      <c r="M28" s="671">
        <v>69.9</v>
      </c>
      <c r="N28" s="672">
        <v>0</v>
      </c>
      <c r="O28" s="673">
        <v>69.9</v>
      </c>
    </row>
    <row r="29" spans="1:15" ht="12.75">
      <c r="A29" s="674"/>
      <c r="B29" s="675"/>
      <c r="C29" s="675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</row>
    <row r="30" spans="1:15" ht="12.75">
      <c r="A30" s="674"/>
      <c r="B30" s="675"/>
      <c r="C30" s="675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</row>
    <row r="31" spans="1:12" ht="12.75">
      <c r="A31" s="677" t="s">
        <v>960</v>
      </c>
      <c r="C31" s="599"/>
      <c r="D31" s="676"/>
      <c r="E31" s="676"/>
      <c r="F31" s="676"/>
      <c r="G31" s="676"/>
      <c r="H31" s="676"/>
      <c r="I31" s="676"/>
      <c r="J31" s="676"/>
      <c r="K31" s="676"/>
      <c r="L31" s="676"/>
    </row>
    <row r="32" spans="1:15" ht="12.75">
      <c r="A32" s="678" t="s">
        <v>961</v>
      </c>
      <c r="B32" s="679"/>
      <c r="C32" s="679"/>
      <c r="D32" s="679"/>
      <c r="E32" s="679"/>
      <c r="F32" s="679"/>
      <c r="G32" s="679"/>
      <c r="H32" s="679"/>
      <c r="I32" s="679"/>
      <c r="J32" s="679"/>
      <c r="K32" s="679"/>
      <c r="L32" s="679"/>
      <c r="M32" s="679"/>
      <c r="N32" s="679"/>
      <c r="O32" s="679"/>
    </row>
    <row r="33" spans="1:15" ht="12.75">
      <c r="A33" s="678" t="s">
        <v>962</v>
      </c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</row>
    <row r="34" spans="1:15" ht="12.75">
      <c r="A34" s="678" t="s">
        <v>963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</row>
    <row r="35" spans="1:15" ht="12.75">
      <c r="A35" s="678" t="s">
        <v>964</v>
      </c>
      <c r="B35" s="679"/>
      <c r="C35" s="679"/>
      <c r="D35" s="679"/>
      <c r="E35" s="679"/>
      <c r="F35" s="679"/>
      <c r="G35" s="679"/>
      <c r="H35" s="679"/>
      <c r="I35" s="679"/>
      <c r="J35" s="679"/>
      <c r="K35" s="679"/>
      <c r="L35" s="679" t="s">
        <v>393</v>
      </c>
      <c r="M35" s="679"/>
      <c r="N35" s="679"/>
      <c r="O35" s="679"/>
    </row>
    <row r="36" spans="1:15" ht="12.75">
      <c r="A36" s="577" t="s">
        <v>965</v>
      </c>
      <c r="B36" s="680"/>
      <c r="C36" s="680"/>
      <c r="D36" s="680"/>
      <c r="E36" s="680"/>
      <c r="F36" s="680"/>
      <c r="G36" s="680"/>
      <c r="H36" s="680"/>
      <c r="I36" s="680"/>
      <c r="J36" s="680"/>
      <c r="K36" s="680"/>
      <c r="L36" s="680"/>
      <c r="M36" s="679"/>
      <c r="N36" s="679"/>
      <c r="O36" s="679"/>
    </row>
    <row r="37" spans="1:15" ht="12.75">
      <c r="A37" s="577" t="s">
        <v>966</v>
      </c>
      <c r="B37" s="680"/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679"/>
      <c r="N37" s="679"/>
      <c r="O37" s="679"/>
    </row>
    <row r="38" spans="1:15" ht="12.75">
      <c r="A38" s="577" t="s">
        <v>967</v>
      </c>
      <c r="B38" s="680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79"/>
      <c r="N38" s="679"/>
      <c r="O38" s="679"/>
    </row>
    <row r="39" spans="1:15" ht="12.75">
      <c r="A39" s="577" t="s">
        <v>968</v>
      </c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79"/>
      <c r="N39" s="679"/>
      <c r="O39" s="679"/>
    </row>
    <row r="40" spans="1:15" ht="12.75">
      <c r="A40" s="577"/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79"/>
      <c r="N40" s="679"/>
      <c r="O40" s="679"/>
    </row>
    <row r="41" spans="1:15" ht="14.25">
      <c r="A41" s="577"/>
      <c r="B41" s="680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79"/>
      <c r="N41" s="679"/>
      <c r="O41" s="575" t="s">
        <v>969</v>
      </c>
    </row>
    <row r="42" spans="1:12" ht="27.75" customHeight="1">
      <c r="A42" s="581" t="s">
        <v>970</v>
      </c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</row>
    <row r="43" ht="13.5" thickBot="1">
      <c r="O43" s="583" t="s">
        <v>377</v>
      </c>
    </row>
    <row r="44" spans="1:15" ht="12.75">
      <c r="A44" s="584"/>
      <c r="B44" s="585"/>
      <c r="C44" s="586"/>
      <c r="D44" s="589" t="s">
        <v>918</v>
      </c>
      <c r="E44" s="589"/>
      <c r="F44" s="590"/>
      <c r="G44" s="589" t="s">
        <v>919</v>
      </c>
      <c r="H44" s="589"/>
      <c r="I44" s="590"/>
      <c r="J44" s="797" t="s">
        <v>920</v>
      </c>
      <c r="K44" s="798"/>
      <c r="L44" s="799"/>
      <c r="M44" s="800" t="s">
        <v>921</v>
      </c>
      <c r="N44" s="801"/>
      <c r="O44" s="802"/>
    </row>
    <row r="45" spans="1:15" ht="12.75">
      <c r="A45" s="591" t="s">
        <v>922</v>
      </c>
      <c r="B45" s="592" t="s">
        <v>923</v>
      </c>
      <c r="C45" s="593"/>
      <c r="D45" s="594" t="s">
        <v>924</v>
      </c>
      <c r="E45" s="594"/>
      <c r="F45" s="595"/>
      <c r="G45" s="596" t="s">
        <v>925</v>
      </c>
      <c r="H45" s="596"/>
      <c r="I45" s="597"/>
      <c r="J45" s="803" t="s">
        <v>926</v>
      </c>
      <c r="K45" s="804"/>
      <c r="L45" s="805"/>
      <c r="M45" s="806" t="s">
        <v>927</v>
      </c>
      <c r="N45" s="807"/>
      <c r="O45" s="808"/>
    </row>
    <row r="46" spans="1:15" ht="12.75">
      <c r="A46" s="598"/>
      <c r="B46" s="599"/>
      <c r="C46" s="600"/>
      <c r="D46" s="603" t="s">
        <v>928</v>
      </c>
      <c r="E46" s="602" t="s">
        <v>929</v>
      </c>
      <c r="F46" s="600"/>
      <c r="G46" s="603" t="s">
        <v>928</v>
      </c>
      <c r="H46" s="602" t="s">
        <v>929</v>
      </c>
      <c r="I46" s="600"/>
      <c r="J46" s="603" t="s">
        <v>928</v>
      </c>
      <c r="K46" s="602" t="s">
        <v>929</v>
      </c>
      <c r="L46" s="600"/>
      <c r="M46" s="603" t="s">
        <v>928</v>
      </c>
      <c r="N46" s="604" t="s">
        <v>929</v>
      </c>
      <c r="O46" s="600"/>
    </row>
    <row r="47" spans="1:15" ht="13.5" thickBot="1">
      <c r="A47" s="605"/>
      <c r="B47" s="606"/>
      <c r="C47" s="607"/>
      <c r="D47" s="610" t="s">
        <v>930</v>
      </c>
      <c r="E47" s="609" t="s">
        <v>930</v>
      </c>
      <c r="F47" s="607" t="s">
        <v>931</v>
      </c>
      <c r="G47" s="610" t="s">
        <v>930</v>
      </c>
      <c r="H47" s="609" t="s">
        <v>930</v>
      </c>
      <c r="I47" s="607" t="s">
        <v>931</v>
      </c>
      <c r="J47" s="610" t="s">
        <v>930</v>
      </c>
      <c r="K47" s="609" t="s">
        <v>930</v>
      </c>
      <c r="L47" s="607" t="s">
        <v>931</v>
      </c>
      <c r="M47" s="610" t="s">
        <v>930</v>
      </c>
      <c r="N47" s="609" t="s">
        <v>930</v>
      </c>
      <c r="O47" s="607" t="s">
        <v>931</v>
      </c>
    </row>
    <row r="48" spans="1:15" ht="13.5" thickBot="1">
      <c r="A48" s="605"/>
      <c r="B48" s="611"/>
      <c r="C48" s="612"/>
      <c r="D48" s="610">
        <v>1</v>
      </c>
      <c r="E48" s="613">
        <v>2</v>
      </c>
      <c r="F48" s="607">
        <v>3</v>
      </c>
      <c r="G48" s="610">
        <v>4</v>
      </c>
      <c r="H48" s="613">
        <v>5</v>
      </c>
      <c r="I48" s="607">
        <v>6</v>
      </c>
      <c r="J48" s="610">
        <v>7</v>
      </c>
      <c r="K48" s="609">
        <v>8</v>
      </c>
      <c r="L48" s="607">
        <v>9</v>
      </c>
      <c r="M48" s="610">
        <v>10</v>
      </c>
      <c r="N48" s="609">
        <v>11</v>
      </c>
      <c r="O48" s="607">
        <v>12</v>
      </c>
    </row>
    <row r="49" spans="1:15" ht="15" customHeight="1">
      <c r="A49" s="633" t="s">
        <v>932</v>
      </c>
      <c r="B49" s="681" t="s">
        <v>971</v>
      </c>
      <c r="C49" s="682"/>
      <c r="D49" s="683"/>
      <c r="E49" s="602"/>
      <c r="F49" s="684"/>
      <c r="G49" s="683"/>
      <c r="H49" s="602"/>
      <c r="I49" s="684"/>
      <c r="J49" s="685"/>
      <c r="K49" s="686"/>
      <c r="L49" s="687"/>
      <c r="M49" s="685"/>
      <c r="N49" s="686"/>
      <c r="O49" s="687"/>
    </row>
    <row r="50" spans="1:15" ht="15" customHeight="1">
      <c r="A50" s="633" t="s">
        <v>941</v>
      </c>
      <c r="B50" s="688" t="s">
        <v>972</v>
      </c>
      <c r="C50" s="689"/>
      <c r="D50" s="690">
        <v>65299</v>
      </c>
      <c r="E50" s="691">
        <v>1857</v>
      </c>
      <c r="F50" s="692">
        <f>D50+E50</f>
        <v>67156</v>
      </c>
      <c r="G50" s="690">
        <v>65565</v>
      </c>
      <c r="H50" s="691">
        <v>1857</v>
      </c>
      <c r="I50" s="692">
        <f>SUM(G50:H50)</f>
        <v>67422</v>
      </c>
      <c r="J50" s="690">
        <v>0</v>
      </c>
      <c r="K50" s="691">
        <v>0</v>
      </c>
      <c r="L50" s="692">
        <v>0</v>
      </c>
      <c r="M50" s="690">
        <v>266</v>
      </c>
      <c r="N50" s="691">
        <v>0</v>
      </c>
      <c r="O50" s="692">
        <v>266</v>
      </c>
    </row>
    <row r="51" spans="1:15" ht="15" customHeight="1">
      <c r="A51" s="643" t="s">
        <v>946</v>
      </c>
      <c r="B51" s="693" t="s">
        <v>973</v>
      </c>
      <c r="C51" s="684"/>
      <c r="D51" s="694"/>
      <c r="E51" s="695"/>
      <c r="F51" s="692"/>
      <c r="G51" s="694"/>
      <c r="H51" s="695"/>
      <c r="I51" s="696"/>
      <c r="J51" s="694"/>
      <c r="K51" s="695"/>
      <c r="L51" s="696"/>
      <c r="M51" s="694"/>
      <c r="N51" s="695"/>
      <c r="O51" s="696"/>
    </row>
    <row r="52" spans="1:15" ht="15" customHeight="1">
      <c r="A52" s="643" t="s">
        <v>948</v>
      </c>
      <c r="B52" s="697" t="s">
        <v>974</v>
      </c>
      <c r="C52" s="684"/>
      <c r="D52" s="694"/>
      <c r="E52" s="695"/>
      <c r="F52" s="692"/>
      <c r="G52" s="694"/>
      <c r="H52" s="695"/>
      <c r="I52" s="696"/>
      <c r="J52" s="694"/>
      <c r="K52" s="695"/>
      <c r="L52" s="696"/>
      <c r="M52" s="694"/>
      <c r="N52" s="695"/>
      <c r="O52" s="696"/>
    </row>
    <row r="53" spans="1:15" ht="15" customHeight="1">
      <c r="A53" s="643" t="s">
        <v>950</v>
      </c>
      <c r="B53" s="697" t="s">
        <v>975</v>
      </c>
      <c r="C53" s="684"/>
      <c r="D53" s="694"/>
      <c r="E53" s="695"/>
      <c r="F53" s="692"/>
      <c r="G53" s="694"/>
      <c r="H53" s="695"/>
      <c r="I53" s="696"/>
      <c r="J53" s="694"/>
      <c r="K53" s="695"/>
      <c r="L53" s="696"/>
      <c r="M53" s="694"/>
      <c r="N53" s="695"/>
      <c r="O53" s="696"/>
    </row>
    <row r="54" spans="1:15" ht="15" customHeight="1">
      <c r="A54" s="643" t="s">
        <v>956</v>
      </c>
      <c r="B54" s="697" t="s">
        <v>976</v>
      </c>
      <c r="C54" s="684"/>
      <c r="D54" s="694"/>
      <c r="E54" s="695"/>
      <c r="F54" s="692"/>
      <c r="G54" s="694"/>
      <c r="H54" s="695"/>
      <c r="I54" s="696"/>
      <c r="J54" s="694"/>
      <c r="K54" s="695"/>
      <c r="L54" s="696"/>
      <c r="M54" s="694"/>
      <c r="N54" s="695"/>
      <c r="O54" s="696"/>
    </row>
    <row r="55" spans="1:15" ht="15" customHeight="1">
      <c r="A55" s="643" t="s">
        <v>958</v>
      </c>
      <c r="B55" s="697" t="s">
        <v>977</v>
      </c>
      <c r="C55" s="684"/>
      <c r="D55" s="694"/>
      <c r="E55" s="695"/>
      <c r="F55" s="692"/>
      <c r="G55" s="694"/>
      <c r="H55" s="695"/>
      <c r="I55" s="696"/>
      <c r="J55" s="694"/>
      <c r="K55" s="695"/>
      <c r="L55" s="696"/>
      <c r="M55" s="694"/>
      <c r="N55" s="695"/>
      <c r="O55" s="696"/>
    </row>
    <row r="56" spans="1:15" ht="15" customHeight="1" thickBot="1">
      <c r="A56" s="643" t="s">
        <v>978</v>
      </c>
      <c r="B56" s="697" t="s">
        <v>957</v>
      </c>
      <c r="C56" s="684"/>
      <c r="D56" s="694">
        <v>177</v>
      </c>
      <c r="E56" s="695">
        <v>0</v>
      </c>
      <c r="F56" s="692">
        <f>D56+E56</f>
        <v>177</v>
      </c>
      <c r="G56" s="694">
        <v>169</v>
      </c>
      <c r="H56" s="695">
        <v>0</v>
      </c>
      <c r="I56" s="696">
        <f>SUM(G56:H56)</f>
        <v>169</v>
      </c>
      <c r="J56" s="694">
        <v>0</v>
      </c>
      <c r="K56" s="695">
        <v>0</v>
      </c>
      <c r="L56" s="696">
        <v>0</v>
      </c>
      <c r="M56" s="694">
        <v>0</v>
      </c>
      <c r="N56" s="695">
        <v>0</v>
      </c>
      <c r="O56" s="696">
        <v>0</v>
      </c>
    </row>
    <row r="57" spans="1:15" ht="17.25" customHeight="1" thickBot="1">
      <c r="A57" s="644" t="s">
        <v>979</v>
      </c>
      <c r="B57" s="698" t="s">
        <v>980</v>
      </c>
      <c r="C57" s="699"/>
      <c r="D57" s="700">
        <f aca="true" t="shared" si="4" ref="D57:O57">SUM(D49:D56)</f>
        <v>65476</v>
      </c>
      <c r="E57" s="701">
        <f t="shared" si="4"/>
        <v>1857</v>
      </c>
      <c r="F57" s="702">
        <f t="shared" si="4"/>
        <v>67333</v>
      </c>
      <c r="G57" s="700">
        <f t="shared" si="4"/>
        <v>65734</v>
      </c>
      <c r="H57" s="701">
        <f t="shared" si="4"/>
        <v>1857</v>
      </c>
      <c r="I57" s="702">
        <f t="shared" si="4"/>
        <v>67591</v>
      </c>
      <c r="J57" s="700">
        <f t="shared" si="4"/>
        <v>0</v>
      </c>
      <c r="K57" s="701">
        <f t="shared" si="4"/>
        <v>0</v>
      </c>
      <c r="L57" s="702">
        <f t="shared" si="4"/>
        <v>0</v>
      </c>
      <c r="M57" s="700">
        <f t="shared" si="4"/>
        <v>266</v>
      </c>
      <c r="N57" s="701">
        <f t="shared" si="4"/>
        <v>0</v>
      </c>
      <c r="O57" s="702">
        <f t="shared" si="4"/>
        <v>266</v>
      </c>
    </row>
    <row r="58" ht="18.75" customHeight="1"/>
    <row r="59" ht="15" customHeight="1">
      <c r="A59" s="577"/>
    </row>
    <row r="60" spans="1:15" ht="15.75">
      <c r="A60" s="817" t="s">
        <v>981</v>
      </c>
      <c r="B60" s="817"/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</row>
    <row r="61" spans="1:12" ht="16.5" thickBot="1">
      <c r="A61" s="580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</row>
    <row r="62" spans="1:15" ht="12.75">
      <c r="A62" s="584"/>
      <c r="B62" s="585"/>
      <c r="C62" s="586"/>
      <c r="D62" s="589" t="s">
        <v>918</v>
      </c>
      <c r="E62" s="589"/>
      <c r="F62" s="590"/>
      <c r="G62" s="589" t="s">
        <v>919</v>
      </c>
      <c r="H62" s="589"/>
      <c r="I62" s="590"/>
      <c r="J62" s="797" t="s">
        <v>920</v>
      </c>
      <c r="K62" s="798"/>
      <c r="L62" s="799"/>
      <c r="M62" s="800" t="s">
        <v>921</v>
      </c>
      <c r="N62" s="801"/>
      <c r="O62" s="802"/>
    </row>
    <row r="63" spans="1:15" ht="12.75">
      <c r="A63" s="591" t="s">
        <v>922</v>
      </c>
      <c r="B63" s="592" t="s">
        <v>923</v>
      </c>
      <c r="C63" s="593"/>
      <c r="D63" s="594" t="s">
        <v>924</v>
      </c>
      <c r="E63" s="594"/>
      <c r="F63" s="595"/>
      <c r="G63" s="596" t="s">
        <v>925</v>
      </c>
      <c r="H63" s="596"/>
      <c r="I63" s="597"/>
      <c r="J63" s="803" t="s">
        <v>926</v>
      </c>
      <c r="K63" s="804"/>
      <c r="L63" s="805"/>
      <c r="M63" s="806" t="s">
        <v>927</v>
      </c>
      <c r="N63" s="807"/>
      <c r="O63" s="808"/>
    </row>
    <row r="64" spans="1:15" ht="12.75">
      <c r="A64" s="598"/>
      <c r="B64" s="599"/>
      <c r="C64" s="600"/>
      <c r="D64" s="603" t="s">
        <v>928</v>
      </c>
      <c r="E64" s="602" t="s">
        <v>929</v>
      </c>
      <c r="F64" s="600"/>
      <c r="G64" s="603" t="s">
        <v>928</v>
      </c>
      <c r="H64" s="602" t="s">
        <v>929</v>
      </c>
      <c r="I64" s="600"/>
      <c r="J64" s="603" t="s">
        <v>928</v>
      </c>
      <c r="K64" s="602" t="s">
        <v>929</v>
      </c>
      <c r="L64" s="600"/>
      <c r="M64" s="603" t="s">
        <v>928</v>
      </c>
      <c r="N64" s="604" t="s">
        <v>929</v>
      </c>
      <c r="O64" s="600"/>
    </row>
    <row r="65" spans="1:15" ht="13.5" thickBot="1">
      <c r="A65" s="605"/>
      <c r="B65" s="606"/>
      <c r="C65" s="607"/>
      <c r="D65" s="610" t="s">
        <v>930</v>
      </c>
      <c r="E65" s="609" t="s">
        <v>930</v>
      </c>
      <c r="F65" s="607" t="s">
        <v>931</v>
      </c>
      <c r="G65" s="610" t="s">
        <v>930</v>
      </c>
      <c r="H65" s="609" t="s">
        <v>930</v>
      </c>
      <c r="I65" s="607" t="s">
        <v>931</v>
      </c>
      <c r="J65" s="610" t="s">
        <v>930</v>
      </c>
      <c r="K65" s="609" t="s">
        <v>930</v>
      </c>
      <c r="L65" s="607" t="s">
        <v>931</v>
      </c>
      <c r="M65" s="610" t="s">
        <v>930</v>
      </c>
      <c r="N65" s="609" t="s">
        <v>930</v>
      </c>
      <c r="O65" s="607" t="s">
        <v>931</v>
      </c>
    </row>
    <row r="66" spans="1:15" ht="13.5" thickBot="1">
      <c r="A66" s="644"/>
      <c r="B66" s="703"/>
      <c r="C66" s="704"/>
      <c r="D66" s="705">
        <v>1</v>
      </c>
      <c r="E66" s="613">
        <v>2</v>
      </c>
      <c r="F66" s="706">
        <v>3</v>
      </c>
      <c r="G66" s="705">
        <v>4</v>
      </c>
      <c r="H66" s="613">
        <v>5</v>
      </c>
      <c r="I66" s="706">
        <v>6</v>
      </c>
      <c r="J66" s="705">
        <v>7</v>
      </c>
      <c r="K66" s="613">
        <v>8</v>
      </c>
      <c r="L66" s="706">
        <v>9</v>
      </c>
      <c r="M66" s="705">
        <v>10</v>
      </c>
      <c r="N66" s="613">
        <v>11</v>
      </c>
      <c r="O66" s="706">
        <v>12</v>
      </c>
    </row>
    <row r="67" spans="1:15" ht="25.5" customHeight="1">
      <c r="A67" s="655" t="s">
        <v>932</v>
      </c>
      <c r="B67" s="818" t="s">
        <v>982</v>
      </c>
      <c r="C67" s="819"/>
      <c r="D67" s="707">
        <v>0</v>
      </c>
      <c r="E67" s="708">
        <v>0</v>
      </c>
      <c r="F67" s="709">
        <v>0</v>
      </c>
      <c r="G67" s="710">
        <v>0</v>
      </c>
      <c r="H67" s="711">
        <v>0</v>
      </c>
      <c r="I67" s="712">
        <v>0</v>
      </c>
      <c r="J67" s="710">
        <v>0</v>
      </c>
      <c r="K67" s="711">
        <v>0</v>
      </c>
      <c r="L67" s="712">
        <v>0</v>
      </c>
      <c r="M67" s="710">
        <v>0</v>
      </c>
      <c r="N67" s="711">
        <v>0</v>
      </c>
      <c r="O67" s="712">
        <v>0</v>
      </c>
    </row>
    <row r="68" spans="1:15" ht="15" customHeight="1">
      <c r="A68" s="633" t="s">
        <v>983</v>
      </c>
      <c r="B68" s="713" t="s">
        <v>984</v>
      </c>
      <c r="C68" s="714" t="s">
        <v>985</v>
      </c>
      <c r="D68" s="715"/>
      <c r="E68" s="716"/>
      <c r="F68" s="717"/>
      <c r="G68" s="715"/>
      <c r="H68" s="716"/>
      <c r="I68" s="717"/>
      <c r="J68" s="715"/>
      <c r="K68" s="716"/>
      <c r="L68" s="717"/>
      <c r="M68" s="715"/>
      <c r="N68" s="716"/>
      <c r="O68" s="717"/>
    </row>
    <row r="69" spans="1:15" ht="15" customHeight="1" thickBot="1">
      <c r="A69" s="605" t="s">
        <v>986</v>
      </c>
      <c r="B69" s="820" t="s">
        <v>987</v>
      </c>
      <c r="C69" s="821"/>
      <c r="D69" s="610"/>
      <c r="E69" s="609"/>
      <c r="F69" s="607"/>
      <c r="G69" s="610"/>
      <c r="H69" s="609"/>
      <c r="I69" s="607"/>
      <c r="J69" s="610"/>
      <c r="K69" s="609"/>
      <c r="L69" s="607"/>
      <c r="M69" s="610"/>
      <c r="N69" s="609"/>
      <c r="O69" s="607"/>
    </row>
    <row r="70" spans="1:15" ht="25.5" customHeight="1">
      <c r="A70" s="655" t="s">
        <v>934</v>
      </c>
      <c r="B70" s="818" t="s">
        <v>988</v>
      </c>
      <c r="C70" s="819"/>
      <c r="D70" s="718"/>
      <c r="E70" s="719"/>
      <c r="F70" s="720"/>
      <c r="G70" s="718"/>
      <c r="H70" s="719"/>
      <c r="I70" s="720"/>
      <c r="J70" s="718"/>
      <c r="K70" s="719"/>
      <c r="L70" s="720"/>
      <c r="M70" s="718"/>
      <c r="N70" s="719"/>
      <c r="O70" s="720"/>
    </row>
    <row r="71" spans="1:15" ht="15" customHeight="1">
      <c r="A71" s="633" t="s">
        <v>989</v>
      </c>
      <c r="B71" s="721" t="s">
        <v>984</v>
      </c>
      <c r="C71" s="722" t="s">
        <v>985</v>
      </c>
      <c r="D71" s="723"/>
      <c r="E71" s="724"/>
      <c r="F71" s="689"/>
      <c r="G71" s="723"/>
      <c r="H71" s="724"/>
      <c r="I71" s="689"/>
      <c r="J71" s="723"/>
      <c r="K71" s="724"/>
      <c r="L71" s="689"/>
      <c r="M71" s="723"/>
      <c r="N71" s="724"/>
      <c r="O71" s="689"/>
    </row>
    <row r="72" spans="1:15" ht="15" customHeight="1" thickBot="1">
      <c r="A72" s="605" t="s">
        <v>990</v>
      </c>
      <c r="B72" s="820" t="s">
        <v>987</v>
      </c>
      <c r="C72" s="821"/>
      <c r="D72" s="610"/>
      <c r="E72" s="609"/>
      <c r="F72" s="607"/>
      <c r="G72" s="610"/>
      <c r="H72" s="609"/>
      <c r="I72" s="607"/>
      <c r="J72" s="610"/>
      <c r="K72" s="609"/>
      <c r="L72" s="607"/>
      <c r="M72" s="610"/>
      <c r="N72" s="609"/>
      <c r="O72" s="607"/>
    </row>
    <row r="73" spans="1:15" ht="25.5" customHeight="1">
      <c r="A73" s="655" t="s">
        <v>991</v>
      </c>
      <c r="B73" s="818" t="s">
        <v>1029</v>
      </c>
      <c r="C73" s="819"/>
      <c r="D73" s="718"/>
      <c r="E73" s="719"/>
      <c r="F73" s="720"/>
      <c r="G73" s="718"/>
      <c r="H73" s="719"/>
      <c r="I73" s="720"/>
      <c r="J73" s="718"/>
      <c r="K73" s="719"/>
      <c r="L73" s="720"/>
      <c r="M73" s="718"/>
      <c r="N73" s="719"/>
      <c r="O73" s="720"/>
    </row>
    <row r="74" spans="1:15" ht="15" customHeight="1">
      <c r="A74" s="633" t="s">
        <v>992</v>
      </c>
      <c r="B74" s="721" t="s">
        <v>984</v>
      </c>
      <c r="C74" s="722" t="s">
        <v>985</v>
      </c>
      <c r="D74" s="723"/>
      <c r="E74" s="724"/>
      <c r="F74" s="689"/>
      <c r="G74" s="723"/>
      <c r="H74" s="724"/>
      <c r="I74" s="689"/>
      <c r="J74" s="723"/>
      <c r="K74" s="724"/>
      <c r="L74" s="689"/>
      <c r="M74" s="723"/>
      <c r="N74" s="724"/>
      <c r="O74" s="689"/>
    </row>
    <row r="75" spans="1:15" ht="15" customHeight="1" thickBot="1">
      <c r="A75" s="605" t="s">
        <v>993</v>
      </c>
      <c r="B75" s="820" t="s">
        <v>987</v>
      </c>
      <c r="C75" s="821"/>
      <c r="D75" s="610"/>
      <c r="E75" s="609"/>
      <c r="F75" s="607"/>
      <c r="G75" s="610"/>
      <c r="H75" s="609"/>
      <c r="I75" s="607"/>
      <c r="J75" s="610"/>
      <c r="K75" s="609"/>
      <c r="L75" s="607"/>
      <c r="M75" s="610"/>
      <c r="N75" s="609"/>
      <c r="O75" s="607"/>
    </row>
    <row r="76" spans="1:15" ht="20.25" customHeight="1">
      <c r="A76" s="599"/>
      <c r="B76" s="725"/>
      <c r="C76" s="726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</row>
    <row r="77" spans="1:15" ht="20.25" customHeight="1">
      <c r="A77" s="599"/>
      <c r="B77" s="725"/>
      <c r="C77" s="726"/>
      <c r="D77" s="599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75" t="s">
        <v>994</v>
      </c>
    </row>
    <row r="78" spans="1:15" ht="3" customHeight="1">
      <c r="A78" s="725"/>
      <c r="B78" s="725"/>
      <c r="C78" s="726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</row>
    <row r="79" spans="1:15" ht="6.75" customHeight="1">
      <c r="A79" s="725"/>
      <c r="B79" s="725"/>
      <c r="C79" s="726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</row>
    <row r="80" spans="1:15" ht="15.75">
      <c r="A80" s="578" t="s">
        <v>995</v>
      </c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  <c r="M80" s="578"/>
      <c r="N80" s="578"/>
      <c r="O80" s="578"/>
    </row>
    <row r="81" spans="1:12" ht="3" customHeight="1" thickBot="1">
      <c r="A81" s="581"/>
      <c r="B81" s="582"/>
      <c r="C81" s="582"/>
      <c r="D81" s="582"/>
      <c r="E81" s="582"/>
      <c r="F81" s="582"/>
      <c r="G81" s="582"/>
      <c r="H81" s="582"/>
      <c r="I81" s="582"/>
      <c r="J81" s="582"/>
      <c r="K81" s="582"/>
      <c r="L81" s="582"/>
    </row>
    <row r="82" spans="1:15" ht="12.75">
      <c r="A82" s="584"/>
      <c r="B82" s="585"/>
      <c r="C82" s="586"/>
      <c r="D82" s="589" t="s">
        <v>918</v>
      </c>
      <c r="E82" s="589"/>
      <c r="F82" s="590"/>
      <c r="G82" s="589" t="s">
        <v>919</v>
      </c>
      <c r="H82" s="589"/>
      <c r="I82" s="590"/>
      <c r="J82" s="797" t="s">
        <v>920</v>
      </c>
      <c r="K82" s="798"/>
      <c r="L82" s="799"/>
      <c r="M82" s="800" t="s">
        <v>921</v>
      </c>
      <c r="N82" s="801"/>
      <c r="O82" s="802"/>
    </row>
    <row r="83" spans="1:15" ht="12.75">
      <c r="A83" s="591" t="s">
        <v>922</v>
      </c>
      <c r="B83" s="592" t="s">
        <v>923</v>
      </c>
      <c r="C83" s="593"/>
      <c r="D83" s="594" t="s">
        <v>924</v>
      </c>
      <c r="E83" s="594"/>
      <c r="F83" s="595"/>
      <c r="G83" s="596" t="s">
        <v>925</v>
      </c>
      <c r="H83" s="596"/>
      <c r="I83" s="597"/>
      <c r="J83" s="803" t="s">
        <v>926</v>
      </c>
      <c r="K83" s="804"/>
      <c r="L83" s="805"/>
      <c r="M83" s="806" t="s">
        <v>927</v>
      </c>
      <c r="N83" s="807"/>
      <c r="O83" s="808"/>
    </row>
    <row r="84" spans="1:15" ht="12.75">
      <c r="A84" s="598"/>
      <c r="B84" s="599"/>
      <c r="C84" s="600"/>
      <c r="D84" s="603" t="s">
        <v>928</v>
      </c>
      <c r="E84" s="602" t="s">
        <v>929</v>
      </c>
      <c r="F84" s="600"/>
      <c r="G84" s="603" t="s">
        <v>928</v>
      </c>
      <c r="H84" s="602" t="s">
        <v>929</v>
      </c>
      <c r="I84" s="600"/>
      <c r="J84" s="603" t="s">
        <v>928</v>
      </c>
      <c r="K84" s="602" t="s">
        <v>929</v>
      </c>
      <c r="L84" s="600"/>
      <c r="M84" s="603" t="s">
        <v>928</v>
      </c>
      <c r="N84" s="604" t="s">
        <v>929</v>
      </c>
      <c r="O84" s="600"/>
    </row>
    <row r="85" spans="1:15" ht="13.5" thickBot="1">
      <c r="A85" s="605"/>
      <c r="B85" s="606"/>
      <c r="C85" s="607"/>
      <c r="D85" s="610" t="s">
        <v>930</v>
      </c>
      <c r="E85" s="609" t="s">
        <v>930</v>
      </c>
      <c r="F85" s="607" t="s">
        <v>931</v>
      </c>
      <c r="G85" s="610" t="s">
        <v>930</v>
      </c>
      <c r="H85" s="609" t="s">
        <v>930</v>
      </c>
      <c r="I85" s="607" t="s">
        <v>931</v>
      </c>
      <c r="J85" s="610" t="s">
        <v>930</v>
      </c>
      <c r="K85" s="609" t="s">
        <v>930</v>
      </c>
      <c r="L85" s="607" t="s">
        <v>931</v>
      </c>
      <c r="M85" s="610" t="s">
        <v>930</v>
      </c>
      <c r="N85" s="609" t="s">
        <v>930</v>
      </c>
      <c r="O85" s="607" t="s">
        <v>931</v>
      </c>
    </row>
    <row r="86" spans="1:15" ht="13.5" thickBot="1">
      <c r="A86" s="644"/>
      <c r="B86" s="703"/>
      <c r="C86" s="704"/>
      <c r="D86" s="705">
        <v>1</v>
      </c>
      <c r="E86" s="613">
        <v>2</v>
      </c>
      <c r="F86" s="706">
        <v>3</v>
      </c>
      <c r="G86" s="705">
        <v>4</v>
      </c>
      <c r="H86" s="613">
        <v>5</v>
      </c>
      <c r="I86" s="706">
        <v>6</v>
      </c>
      <c r="J86" s="705">
        <v>7</v>
      </c>
      <c r="K86" s="613">
        <v>8</v>
      </c>
      <c r="L86" s="706">
        <v>9</v>
      </c>
      <c r="M86" s="705">
        <v>10</v>
      </c>
      <c r="N86" s="613">
        <v>11</v>
      </c>
      <c r="O86" s="706">
        <v>12</v>
      </c>
    </row>
    <row r="87" spans="1:15" ht="27" customHeight="1" thickBot="1">
      <c r="A87" s="644" t="s">
        <v>932</v>
      </c>
      <c r="B87" s="822" t="s">
        <v>996</v>
      </c>
      <c r="C87" s="823"/>
      <c r="D87" s="650">
        <v>90950</v>
      </c>
      <c r="E87" s="648">
        <v>1857</v>
      </c>
      <c r="F87" s="649">
        <f>SUM(D87:E87)</f>
        <v>92807</v>
      </c>
      <c r="G87" s="650">
        <v>91234.4</v>
      </c>
      <c r="H87" s="648">
        <v>1857</v>
      </c>
      <c r="I87" s="649">
        <f>SUM(G87:H87)</f>
        <v>93091.4</v>
      </c>
      <c r="J87" s="650">
        <v>0</v>
      </c>
      <c r="K87" s="648">
        <v>0</v>
      </c>
      <c r="L87" s="649">
        <v>0</v>
      </c>
      <c r="M87" s="650">
        <v>335.9</v>
      </c>
      <c r="N87" s="648">
        <v>0</v>
      </c>
      <c r="O87" s="649">
        <f>SUM(M87:N87)</f>
        <v>335.9</v>
      </c>
    </row>
    <row r="88" spans="1:15" ht="15" customHeight="1" thickBot="1">
      <c r="A88" s="644" t="s">
        <v>934</v>
      </c>
      <c r="B88" s="727" t="s">
        <v>984</v>
      </c>
      <c r="C88" s="728" t="s">
        <v>997</v>
      </c>
      <c r="D88" s="650">
        <v>90950</v>
      </c>
      <c r="E88" s="648">
        <v>1857</v>
      </c>
      <c r="F88" s="649">
        <f>SUM(D88:E88)</f>
        <v>92807</v>
      </c>
      <c r="G88" s="650">
        <v>91234.4</v>
      </c>
      <c r="H88" s="648">
        <v>1857</v>
      </c>
      <c r="I88" s="649">
        <f>SUM(G88:H88)</f>
        <v>93091.4</v>
      </c>
      <c r="J88" s="650"/>
      <c r="K88" s="648"/>
      <c r="L88" s="649"/>
      <c r="M88" s="650">
        <v>335.9</v>
      </c>
      <c r="N88" s="648">
        <v>0</v>
      </c>
      <c r="O88" s="649">
        <f>SUM(M88:N88)</f>
        <v>335.9</v>
      </c>
    </row>
    <row r="89" spans="1:15" ht="27.75" customHeight="1" thickBot="1">
      <c r="A89" s="644" t="s">
        <v>991</v>
      </c>
      <c r="B89" s="824" t="s">
        <v>998</v>
      </c>
      <c r="C89" s="825"/>
      <c r="D89" s="705">
        <v>0</v>
      </c>
      <c r="E89" s="613">
        <v>0</v>
      </c>
      <c r="F89" s="706">
        <v>0</v>
      </c>
      <c r="G89" s="729">
        <v>0</v>
      </c>
      <c r="H89" s="730">
        <v>0</v>
      </c>
      <c r="I89" s="731">
        <v>0</v>
      </c>
      <c r="J89" s="729"/>
      <c r="K89" s="730"/>
      <c r="L89" s="731"/>
      <c r="M89" s="729"/>
      <c r="N89" s="730"/>
      <c r="O89" s="731"/>
    </row>
    <row r="90" spans="1:15" ht="8.25" customHeight="1">
      <c r="A90" s="725"/>
      <c r="B90" s="725"/>
      <c r="C90" s="726"/>
      <c r="D90" s="599"/>
      <c r="E90" s="599"/>
      <c r="F90" s="599"/>
      <c r="G90" s="599"/>
      <c r="H90" s="599"/>
      <c r="I90" s="599"/>
      <c r="J90" s="599"/>
      <c r="K90" s="599"/>
      <c r="L90" s="599"/>
      <c r="M90" s="599"/>
      <c r="N90" s="599"/>
      <c r="O90" s="599"/>
    </row>
    <row r="91" spans="1:12" ht="15.75">
      <c r="A91" s="817" t="s">
        <v>999</v>
      </c>
      <c r="B91" s="817"/>
      <c r="C91" s="817"/>
      <c r="D91" s="817"/>
      <c r="E91" s="817"/>
      <c r="F91" s="817"/>
      <c r="G91" s="817"/>
      <c r="H91" s="817"/>
      <c r="I91" s="817"/>
      <c r="J91" s="817"/>
      <c r="K91" s="817"/>
      <c r="L91" s="817"/>
    </row>
    <row r="92" spans="10:11" ht="3.75" customHeight="1" thickBot="1">
      <c r="J92" s="576"/>
      <c r="K92" s="576"/>
    </row>
    <row r="93" spans="1:15" ht="12.75">
      <c r="A93" s="584"/>
      <c r="B93" s="585"/>
      <c r="C93" s="586"/>
      <c r="D93" s="589" t="s">
        <v>1000</v>
      </c>
      <c r="E93" s="589"/>
      <c r="F93" s="590"/>
      <c r="G93" s="589" t="s">
        <v>1000</v>
      </c>
      <c r="H93" s="589"/>
      <c r="I93" s="732"/>
      <c r="J93" s="733" t="s">
        <v>1000</v>
      </c>
      <c r="K93" s="589"/>
      <c r="L93" s="590"/>
      <c r="M93" s="797" t="s">
        <v>1001</v>
      </c>
      <c r="N93" s="798"/>
      <c r="O93" s="799"/>
    </row>
    <row r="94" spans="1:15" ht="9.75" customHeight="1">
      <c r="A94" s="591" t="s">
        <v>922</v>
      </c>
      <c r="B94" s="592"/>
      <c r="C94" s="593"/>
      <c r="D94" s="734"/>
      <c r="E94" s="735" t="s">
        <v>1002</v>
      </c>
      <c r="F94" s="736"/>
      <c r="G94" s="826" t="s">
        <v>1003</v>
      </c>
      <c r="H94" s="827"/>
      <c r="I94" s="827"/>
      <c r="J94" s="828" t="s">
        <v>1004</v>
      </c>
      <c r="K94" s="827"/>
      <c r="L94" s="827"/>
      <c r="M94" s="826" t="s">
        <v>1005</v>
      </c>
      <c r="N94" s="827"/>
      <c r="O94" s="829"/>
    </row>
    <row r="95" spans="1:15" ht="12.75">
      <c r="A95" s="598"/>
      <c r="B95" s="599"/>
      <c r="C95" s="600"/>
      <c r="D95" s="603" t="s">
        <v>928</v>
      </c>
      <c r="E95" s="604" t="s">
        <v>929</v>
      </c>
      <c r="F95" s="600"/>
      <c r="G95" s="603" t="s">
        <v>928</v>
      </c>
      <c r="H95" s="602" t="s">
        <v>929</v>
      </c>
      <c r="I95" s="599"/>
      <c r="J95" s="737" t="s">
        <v>928</v>
      </c>
      <c r="K95" s="602" t="s">
        <v>929</v>
      </c>
      <c r="L95" s="600"/>
      <c r="M95" s="603" t="s">
        <v>928</v>
      </c>
      <c r="N95" s="602" t="s">
        <v>929</v>
      </c>
      <c r="O95" s="600"/>
    </row>
    <row r="96" spans="1:15" ht="13.5" thickBot="1">
      <c r="A96" s="605"/>
      <c r="B96" s="606"/>
      <c r="C96" s="607"/>
      <c r="D96" s="610" t="s">
        <v>930</v>
      </c>
      <c r="E96" s="609" t="s">
        <v>930</v>
      </c>
      <c r="F96" s="607" t="s">
        <v>931</v>
      </c>
      <c r="G96" s="610" t="s">
        <v>930</v>
      </c>
      <c r="H96" s="609" t="s">
        <v>930</v>
      </c>
      <c r="I96" s="606" t="s">
        <v>931</v>
      </c>
      <c r="J96" s="738" t="s">
        <v>930</v>
      </c>
      <c r="K96" s="609" t="s">
        <v>930</v>
      </c>
      <c r="L96" s="607" t="s">
        <v>931</v>
      </c>
      <c r="M96" s="610" t="s">
        <v>930</v>
      </c>
      <c r="N96" s="609" t="s">
        <v>930</v>
      </c>
      <c r="O96" s="607" t="s">
        <v>931</v>
      </c>
    </row>
    <row r="97" spans="1:15" ht="13.5" thickBot="1">
      <c r="A97" s="605"/>
      <c r="B97" s="611"/>
      <c r="C97" s="612"/>
      <c r="D97" s="610">
        <v>1</v>
      </c>
      <c r="E97" s="613">
        <v>2</v>
      </c>
      <c r="F97" s="607">
        <v>3</v>
      </c>
      <c r="G97" s="705">
        <v>4</v>
      </c>
      <c r="H97" s="613">
        <v>5</v>
      </c>
      <c r="I97" s="739">
        <v>6</v>
      </c>
      <c r="J97" s="740">
        <v>7</v>
      </c>
      <c r="K97" s="613">
        <v>8</v>
      </c>
      <c r="L97" s="706">
        <v>9</v>
      </c>
      <c r="M97" s="705">
        <v>10</v>
      </c>
      <c r="N97" s="613">
        <v>11</v>
      </c>
      <c r="O97" s="706">
        <v>12</v>
      </c>
    </row>
    <row r="98" spans="1:15" ht="15" customHeight="1">
      <c r="A98" s="633" t="s">
        <v>932</v>
      </c>
      <c r="B98" s="830" t="s">
        <v>1006</v>
      </c>
      <c r="C98" s="831"/>
      <c r="D98" s="741">
        <v>349.42</v>
      </c>
      <c r="E98" s="742">
        <v>0</v>
      </c>
      <c r="F98" s="743">
        <f>SUM(D98:E98)</f>
        <v>349.42</v>
      </c>
      <c r="G98" s="744">
        <v>14.02</v>
      </c>
      <c r="H98" s="744">
        <v>0</v>
      </c>
      <c r="I98" s="745">
        <f>SUM(G98:H98)</f>
        <v>14.02</v>
      </c>
      <c r="J98" s="744">
        <v>57.52</v>
      </c>
      <c r="K98" s="746">
        <v>0</v>
      </c>
      <c r="L98" s="619">
        <f>SUM(J98:K98)</f>
        <v>57.52</v>
      </c>
      <c r="M98" s="747">
        <v>0</v>
      </c>
      <c r="N98" s="748">
        <v>0</v>
      </c>
      <c r="O98" s="749">
        <v>0</v>
      </c>
    </row>
    <row r="99" spans="1:15" ht="15" customHeight="1">
      <c r="A99" s="643" t="s">
        <v>941</v>
      </c>
      <c r="B99" s="832" t="s">
        <v>1007</v>
      </c>
      <c r="C99" s="833"/>
      <c r="D99" s="741">
        <v>0.5</v>
      </c>
      <c r="E99" s="742">
        <v>0</v>
      </c>
      <c r="F99" s="743">
        <f>SUM(D99:E99)</f>
        <v>0.5</v>
      </c>
      <c r="G99" s="752">
        <v>0</v>
      </c>
      <c r="H99" s="752">
        <v>0</v>
      </c>
      <c r="I99" s="753">
        <f>SUM(G99:H99)</f>
        <v>0</v>
      </c>
      <c r="J99" s="752">
        <v>8</v>
      </c>
      <c r="K99" s="754">
        <v>0</v>
      </c>
      <c r="L99" s="755">
        <f>SUM(J99:K99)</f>
        <v>8</v>
      </c>
      <c r="M99" s="747">
        <v>0</v>
      </c>
      <c r="N99" s="748">
        <v>0</v>
      </c>
      <c r="O99" s="749">
        <v>0</v>
      </c>
    </row>
    <row r="100" spans="1:15" ht="15" customHeight="1">
      <c r="A100" s="643" t="s">
        <v>943</v>
      </c>
      <c r="B100" s="750" t="s">
        <v>1008</v>
      </c>
      <c r="C100" s="751"/>
      <c r="D100" s="741">
        <v>0</v>
      </c>
      <c r="E100" s="742">
        <v>0</v>
      </c>
      <c r="F100" s="743">
        <f>SUM(D100:E100)</f>
        <v>0</v>
      </c>
      <c r="G100" s="752">
        <v>0</v>
      </c>
      <c r="H100" s="752">
        <v>0</v>
      </c>
      <c r="I100" s="756">
        <f>SUM(G100:H100)</f>
        <v>0</v>
      </c>
      <c r="J100" s="757">
        <v>0</v>
      </c>
      <c r="K100" s="758">
        <v>0</v>
      </c>
      <c r="L100" s="759">
        <f>SUM(J100:K100)</f>
        <v>0</v>
      </c>
      <c r="M100" s="747">
        <v>0</v>
      </c>
      <c r="N100" s="748">
        <v>0</v>
      </c>
      <c r="O100" s="749">
        <v>0</v>
      </c>
    </row>
    <row r="101" spans="1:15" ht="15" customHeight="1" thickBot="1">
      <c r="A101" s="635" t="s">
        <v>946</v>
      </c>
      <c r="B101" s="820" t="s">
        <v>1009</v>
      </c>
      <c r="C101" s="821"/>
      <c r="D101" s="760">
        <v>0</v>
      </c>
      <c r="E101" s="761">
        <v>0</v>
      </c>
      <c r="F101" s="764">
        <f>SUM(D101:E101)</f>
        <v>0</v>
      </c>
      <c r="G101" s="765">
        <v>0</v>
      </c>
      <c r="H101" s="765">
        <v>0</v>
      </c>
      <c r="I101" s="766">
        <f>SUM(G101:H101)</f>
        <v>0</v>
      </c>
      <c r="J101" s="765">
        <v>0</v>
      </c>
      <c r="K101" s="767">
        <v>0</v>
      </c>
      <c r="L101" s="768">
        <f>SUM(J101:K101)</f>
        <v>0</v>
      </c>
      <c r="M101" s="769">
        <v>0</v>
      </c>
      <c r="N101" s="770">
        <v>0</v>
      </c>
      <c r="O101" s="771">
        <v>0</v>
      </c>
    </row>
    <row r="102" spans="1:15" ht="17.25" customHeight="1" thickBot="1">
      <c r="A102" s="605" t="s">
        <v>1010</v>
      </c>
      <c r="B102" s="772" t="s">
        <v>890</v>
      </c>
      <c r="C102" s="773"/>
      <c r="D102" s="774">
        <f>SUM(D98:D101)</f>
        <v>349.92</v>
      </c>
      <c r="E102" s="775">
        <f>SUM(E98:E101)</f>
        <v>0</v>
      </c>
      <c r="F102" s="776">
        <f>SUM(F98:F101)</f>
        <v>349.92</v>
      </c>
      <c r="G102" s="777">
        <f>SUM(G98:G101)</f>
        <v>14.02</v>
      </c>
      <c r="H102" s="777">
        <v>0</v>
      </c>
      <c r="I102" s="778">
        <f>SUM(G102:H102)</f>
        <v>14.02</v>
      </c>
      <c r="J102" s="777">
        <f>SUM(J98:J101)</f>
        <v>65.52000000000001</v>
      </c>
      <c r="K102" s="779">
        <f>SUM(K98:K101)</f>
        <v>0</v>
      </c>
      <c r="L102" s="780">
        <f>SUM(L98:L101)</f>
        <v>65.52000000000001</v>
      </c>
      <c r="M102" s="781">
        <v>0</v>
      </c>
      <c r="N102" s="782">
        <v>0</v>
      </c>
      <c r="O102" s="783">
        <v>0</v>
      </c>
    </row>
    <row r="103" spans="1:12" ht="8.25" customHeight="1">
      <c r="A103" s="599"/>
      <c r="B103" s="676"/>
      <c r="C103" s="599"/>
      <c r="D103" s="676"/>
      <c r="E103" s="676"/>
      <c r="F103" s="676"/>
      <c r="G103" s="599"/>
      <c r="H103" s="676"/>
      <c r="I103" s="676"/>
      <c r="J103" s="784"/>
      <c r="K103" s="784"/>
      <c r="L103" s="676"/>
    </row>
    <row r="104" ht="11.25" customHeight="1">
      <c r="A104" s="785" t="s">
        <v>1011</v>
      </c>
    </row>
    <row r="105" ht="12.75">
      <c r="A105" s="679" t="s">
        <v>1012</v>
      </c>
    </row>
    <row r="106" ht="12.75">
      <c r="A106" s="679" t="s">
        <v>1013</v>
      </c>
    </row>
    <row r="107" ht="12.75">
      <c r="A107" s="679" t="s">
        <v>1014</v>
      </c>
    </row>
    <row r="108" ht="12.75">
      <c r="A108" s="577" t="s">
        <v>1015</v>
      </c>
    </row>
    <row r="109" ht="12.75">
      <c r="A109" s="577" t="s">
        <v>1016</v>
      </c>
    </row>
    <row r="110" spans="1:12" ht="7.5" customHeight="1">
      <c r="A110" s="599"/>
      <c r="B110" s="676"/>
      <c r="C110" s="599"/>
      <c r="D110" s="676"/>
      <c r="E110" s="676"/>
      <c r="F110" s="676"/>
      <c r="G110" s="676"/>
      <c r="H110" s="676"/>
      <c r="I110" s="676"/>
      <c r="J110" s="784"/>
      <c r="K110" s="784"/>
      <c r="L110" s="676"/>
    </row>
    <row r="111" spans="1:15" ht="12.75" customHeight="1">
      <c r="A111" s="785" t="s">
        <v>1017</v>
      </c>
      <c r="B111" s="725"/>
      <c r="C111" s="726"/>
      <c r="D111" s="599"/>
      <c r="E111" s="599"/>
      <c r="F111" s="599"/>
      <c r="G111" s="599"/>
      <c r="H111" s="599"/>
      <c r="I111" s="599"/>
      <c r="J111" s="599"/>
      <c r="K111" s="599"/>
      <c r="L111" s="599"/>
      <c r="M111" s="599"/>
      <c r="N111" s="599"/>
      <c r="O111" s="599"/>
    </row>
    <row r="112" spans="1:15" ht="12.75" customHeight="1">
      <c r="A112" s="786" t="s">
        <v>1018</v>
      </c>
      <c r="B112" s="725"/>
      <c r="C112" s="726"/>
      <c r="D112" s="599"/>
      <c r="E112" s="599"/>
      <c r="F112" s="599"/>
      <c r="G112" s="599"/>
      <c r="H112" s="599"/>
      <c r="I112" s="599"/>
      <c r="J112" s="599"/>
      <c r="K112" s="599"/>
      <c r="L112" s="599"/>
      <c r="M112" s="599"/>
      <c r="N112" s="599"/>
      <c r="O112" s="599"/>
    </row>
    <row r="113" spans="1:15" ht="12.75" customHeight="1">
      <c r="A113" s="786" t="s">
        <v>1019</v>
      </c>
      <c r="B113" s="725"/>
      <c r="C113" s="726"/>
      <c r="D113" s="599"/>
      <c r="E113" s="599"/>
      <c r="F113" s="599"/>
      <c r="G113" s="599"/>
      <c r="H113" s="599"/>
      <c r="I113" s="599"/>
      <c r="J113" s="599"/>
      <c r="K113" s="599"/>
      <c r="L113" s="599"/>
      <c r="M113" s="599"/>
      <c r="N113" s="599"/>
      <c r="O113" s="599"/>
    </row>
    <row r="114" spans="1:12" ht="12.75" customHeight="1">
      <c r="A114" s="786" t="s">
        <v>1020</v>
      </c>
      <c r="B114" s="676"/>
      <c r="C114" s="599"/>
      <c r="D114" s="676"/>
      <c r="E114" s="676"/>
      <c r="F114" s="676"/>
      <c r="G114" s="676"/>
      <c r="H114" s="676"/>
      <c r="I114" s="676"/>
      <c r="J114" s="784"/>
      <c r="K114" s="784"/>
      <c r="L114" s="676"/>
    </row>
    <row r="115" spans="1:12" ht="8.25" customHeight="1">
      <c r="A115" s="786"/>
      <c r="B115" s="676"/>
      <c r="C115" s="599"/>
      <c r="D115" s="676"/>
      <c r="E115" s="676"/>
      <c r="F115" s="676"/>
      <c r="G115" s="676"/>
      <c r="H115" s="676"/>
      <c r="I115" s="676"/>
      <c r="J115" s="784"/>
      <c r="K115" s="784"/>
      <c r="L115" s="676"/>
    </row>
    <row r="116" spans="1:12" ht="12" customHeight="1">
      <c r="A116" s="785" t="s">
        <v>1021</v>
      </c>
      <c r="B116" s="676"/>
      <c r="C116" s="599"/>
      <c r="D116" s="676"/>
      <c r="E116" s="676"/>
      <c r="F116" s="676"/>
      <c r="G116" s="676"/>
      <c r="H116" s="676"/>
      <c r="I116" s="676"/>
      <c r="J116" s="784"/>
      <c r="K116" s="784"/>
      <c r="L116" s="676"/>
    </row>
    <row r="117" spans="1:12" ht="12.75">
      <c r="A117" s="679" t="s">
        <v>1022</v>
      </c>
      <c r="B117" s="676"/>
      <c r="C117" s="599"/>
      <c r="D117" s="676"/>
      <c r="E117" s="676"/>
      <c r="F117" s="676"/>
      <c r="G117" s="676"/>
      <c r="H117" s="676"/>
      <c r="I117" s="676"/>
      <c r="J117" s="784"/>
      <c r="K117" s="784"/>
      <c r="L117" s="676"/>
    </row>
    <row r="118" spans="1:12" ht="12.75">
      <c r="A118" s="679" t="s">
        <v>1023</v>
      </c>
      <c r="B118" s="676"/>
      <c r="C118" s="599"/>
      <c r="D118" s="676"/>
      <c r="E118" s="676"/>
      <c r="F118" s="676"/>
      <c r="G118" s="676"/>
      <c r="H118" s="676"/>
      <c r="I118" s="676"/>
      <c r="J118" s="784"/>
      <c r="K118" s="784"/>
      <c r="L118" s="676"/>
    </row>
    <row r="120" spans="1:12" ht="12.75">
      <c r="A120" s="786" t="s">
        <v>1024</v>
      </c>
      <c r="B120" s="679"/>
      <c r="C120" s="787"/>
      <c r="D120" s="788"/>
      <c r="E120" s="788"/>
      <c r="F120" s="788"/>
      <c r="G120" s="788"/>
      <c r="H120" s="788"/>
      <c r="I120" s="679"/>
      <c r="J120" s="788"/>
      <c r="K120" s="788"/>
      <c r="L120" s="788"/>
    </row>
    <row r="121" ht="12.75">
      <c r="A121" s="679"/>
    </row>
    <row r="122" spans="1:14" ht="12.75">
      <c r="A122" s="789" t="s">
        <v>1025</v>
      </c>
      <c r="B122" s="789"/>
      <c r="C122" s="789"/>
      <c r="D122" s="789"/>
      <c r="E122" s="789"/>
      <c r="H122" s="789" t="s">
        <v>909</v>
      </c>
      <c r="I122" s="574" t="s">
        <v>1026</v>
      </c>
      <c r="N122" s="789" t="s">
        <v>1027</v>
      </c>
    </row>
    <row r="123" spans="1:8" ht="12.75">
      <c r="A123" s="789" t="s">
        <v>912</v>
      </c>
      <c r="B123" s="789"/>
      <c r="C123" s="789"/>
      <c r="D123" s="789"/>
      <c r="E123" s="789"/>
      <c r="H123" s="789" t="s">
        <v>912</v>
      </c>
    </row>
  </sheetData>
  <mergeCells count="37">
    <mergeCell ref="B98:C98"/>
    <mergeCell ref="B99:C99"/>
    <mergeCell ref="B101:C101"/>
    <mergeCell ref="A91:L91"/>
    <mergeCell ref="M93:O93"/>
    <mergeCell ref="G94:I94"/>
    <mergeCell ref="J94:L94"/>
    <mergeCell ref="M94:O94"/>
    <mergeCell ref="J83:L83"/>
    <mergeCell ref="M83:O83"/>
    <mergeCell ref="B87:C87"/>
    <mergeCell ref="B89:C89"/>
    <mergeCell ref="B73:C73"/>
    <mergeCell ref="B75:C75"/>
    <mergeCell ref="J82:L82"/>
    <mergeCell ref="M82:O82"/>
    <mergeCell ref="B67:C67"/>
    <mergeCell ref="B69:C69"/>
    <mergeCell ref="B70:C70"/>
    <mergeCell ref="B72:C72"/>
    <mergeCell ref="A60:O60"/>
    <mergeCell ref="J62:L62"/>
    <mergeCell ref="M62:O62"/>
    <mergeCell ref="J63:L63"/>
    <mergeCell ref="M63:O63"/>
    <mergeCell ref="J44:L44"/>
    <mergeCell ref="M44:O44"/>
    <mergeCell ref="J45:L45"/>
    <mergeCell ref="M45:O45"/>
    <mergeCell ref="B25:C25"/>
    <mergeCell ref="B26:C26"/>
    <mergeCell ref="B27:C27"/>
    <mergeCell ref="B28:C28"/>
    <mergeCell ref="J10:L10"/>
    <mergeCell ref="M10:O10"/>
    <mergeCell ref="J11:L11"/>
    <mergeCell ref="M11:O11"/>
  </mergeCells>
  <printOptions/>
  <pageMargins left="0.75" right="0.75" top="1" bottom="1" header="0.4921259845" footer="0.4921259845"/>
  <pageSetup horizontalDpi="600" verticalDpi="600" orientation="landscape" paperSize="9" scale="77" r:id="rId1"/>
  <rowBreaks count="2" manualBreakCount="2">
    <brk id="39" max="14" man="1"/>
    <brk id="7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76"/>
  <sheetViews>
    <sheetView showGridLines="0" view="pageBreakPreview" zoomScale="75" zoomScaleNormal="75" zoomScaleSheetLayoutView="75" workbookViewId="0" topLeftCell="A10">
      <selection activeCell="A14" sqref="A14"/>
    </sheetView>
  </sheetViews>
  <sheetFormatPr defaultColWidth="9.140625" defaultRowHeight="12.75"/>
  <cols>
    <col min="1" max="1" width="90.140625" style="834" customWidth="1"/>
    <col min="2" max="2" width="11.00390625" style="834" customWidth="1"/>
    <col min="3" max="3" width="11.421875" style="834" customWidth="1"/>
    <col min="4" max="4" width="13.8515625" style="834" customWidth="1"/>
    <col min="5" max="5" width="13.28125" style="834" customWidth="1"/>
    <col min="6" max="6" width="13.57421875" style="834" customWidth="1"/>
    <col min="7" max="7" width="13.57421875" style="836" customWidth="1"/>
    <col min="8" max="8" width="12.7109375" style="834" customWidth="1"/>
    <col min="9" max="9" width="2.8515625" style="834" customWidth="1"/>
    <col min="10" max="16384" width="9.140625" style="834" customWidth="1"/>
  </cols>
  <sheetData>
    <row r="2" spans="1:4" ht="16.5" customHeight="1">
      <c r="A2" s="834" t="s">
        <v>817</v>
      </c>
      <c r="D2" s="835" t="s">
        <v>1030</v>
      </c>
    </row>
    <row r="3" ht="16.5" customHeight="1">
      <c r="D3" s="837"/>
    </row>
    <row r="4" ht="12.75">
      <c r="D4" s="838"/>
    </row>
    <row r="5" spans="1:7" s="835" customFormat="1" ht="15.75">
      <c r="A5" s="839" t="s">
        <v>1031</v>
      </c>
      <c r="B5" s="840"/>
      <c r="C5" s="840"/>
      <c r="D5" s="840"/>
      <c r="G5" s="841"/>
    </row>
    <row r="6" spans="1:7" s="835" customFormat="1" ht="15.75">
      <c r="A6" s="839" t="s">
        <v>1032</v>
      </c>
      <c r="B6" s="840"/>
      <c r="C6" s="840"/>
      <c r="D6" s="840"/>
      <c r="G6" s="841"/>
    </row>
    <row r="7" spans="1:7" s="843" customFormat="1" ht="15.75">
      <c r="A7" s="839" t="s">
        <v>1033</v>
      </c>
      <c r="B7" s="842"/>
      <c r="C7" s="842"/>
      <c r="D7" s="842"/>
      <c r="G7" s="844"/>
    </row>
    <row r="8" spans="1:4" ht="12.75">
      <c r="A8" s="845" t="s">
        <v>1034</v>
      </c>
      <c r="B8" s="846"/>
      <c r="C8" s="846"/>
      <c r="D8" s="846"/>
    </row>
    <row r="9" spans="1:4" ht="12.75">
      <c r="A9" s="845"/>
      <c r="B9" s="846"/>
      <c r="C9" s="846"/>
      <c r="D9" s="846"/>
    </row>
    <row r="10" spans="1:4" ht="13.5" thickBot="1">
      <c r="A10" s="845"/>
      <c r="B10" s="846"/>
      <c r="C10" s="846"/>
      <c r="D10" s="846"/>
    </row>
    <row r="11" spans="1:4" ht="12.75">
      <c r="A11" s="847"/>
      <c r="B11" s="848" t="s">
        <v>1035</v>
      </c>
      <c r="C11" s="849"/>
      <c r="D11" s="850" t="s">
        <v>919</v>
      </c>
    </row>
    <row r="12" spans="1:4" ht="13.5" thickBot="1">
      <c r="A12" s="851"/>
      <c r="B12" s="852" t="s">
        <v>387</v>
      </c>
      <c r="C12" s="853" t="s">
        <v>388</v>
      </c>
      <c r="D12" s="854" t="s">
        <v>1036</v>
      </c>
    </row>
    <row r="13" spans="1:4" ht="12.75">
      <c r="A13" s="855"/>
      <c r="B13" s="856"/>
      <c r="C13" s="857"/>
      <c r="D13" s="858"/>
    </row>
    <row r="14" spans="1:7" ht="12.75">
      <c r="A14" s="859" t="s">
        <v>1037</v>
      </c>
      <c r="B14" s="860">
        <v>492219</v>
      </c>
      <c r="C14" s="861">
        <v>436292</v>
      </c>
      <c r="D14" s="862">
        <v>422765.96</v>
      </c>
      <c r="E14" s="863">
        <f>SUM(B54-B40-B30-B22)</f>
        <v>492219</v>
      </c>
      <c r="F14" s="864">
        <f>SUM(C54-C40-C30-C22)</f>
        <v>436292</v>
      </c>
      <c r="G14" s="865">
        <f>SUM(D54-D40-D30-D22)</f>
        <v>422765.9600000004</v>
      </c>
    </row>
    <row r="15" spans="1:5" ht="12.75">
      <c r="A15" s="859" t="s">
        <v>1038</v>
      </c>
      <c r="B15" s="860">
        <v>0</v>
      </c>
      <c r="C15" s="861">
        <v>0</v>
      </c>
      <c r="D15" s="862">
        <v>0</v>
      </c>
      <c r="E15" s="866"/>
    </row>
    <row r="16" spans="1:5" ht="12.75">
      <c r="A16" s="859" t="s">
        <v>1039</v>
      </c>
      <c r="B16" s="867"/>
      <c r="C16" s="868"/>
      <c r="D16" s="862"/>
      <c r="E16" s="866"/>
    </row>
    <row r="17" spans="1:4" ht="12.75">
      <c r="A17" s="859"/>
      <c r="B17" s="860"/>
      <c r="C17" s="861"/>
      <c r="D17" s="862"/>
    </row>
    <row r="18" spans="1:4" ht="12.75">
      <c r="A18" s="859" t="s">
        <v>1040</v>
      </c>
      <c r="B18" s="860">
        <v>14530</v>
      </c>
      <c r="C18" s="861">
        <v>6979</v>
      </c>
      <c r="D18" s="862">
        <v>7725.49</v>
      </c>
    </row>
    <row r="19" spans="1:4" ht="12.75">
      <c r="A19" s="859" t="s">
        <v>1038</v>
      </c>
      <c r="B19" s="860">
        <v>0</v>
      </c>
      <c r="C19" s="861">
        <v>0</v>
      </c>
      <c r="D19" s="862">
        <v>0</v>
      </c>
    </row>
    <row r="20" spans="1:4" ht="12.75">
      <c r="A20" s="859" t="s">
        <v>1039</v>
      </c>
      <c r="B20" s="860"/>
      <c r="C20" s="861"/>
      <c r="D20" s="862"/>
    </row>
    <row r="21" spans="1:4" ht="12.75">
      <c r="A21" s="859"/>
      <c r="B21" s="860"/>
      <c r="C21" s="861"/>
      <c r="D21" s="862"/>
    </row>
    <row r="22" spans="1:4" ht="12.75">
      <c r="A22" s="859" t="s">
        <v>1041</v>
      </c>
      <c r="B22" s="860">
        <v>3613922</v>
      </c>
      <c r="C22" s="869">
        <v>3885369</v>
      </c>
      <c r="D22" s="862">
        <v>3879083.94</v>
      </c>
    </row>
    <row r="23" spans="1:4" ht="12.75">
      <c r="A23" s="859" t="s">
        <v>1038</v>
      </c>
      <c r="B23" s="860">
        <v>0</v>
      </c>
      <c r="C23" s="870">
        <v>0</v>
      </c>
      <c r="D23" s="862">
        <v>0</v>
      </c>
    </row>
    <row r="24" spans="1:4" ht="12.75">
      <c r="A24" s="859" t="s">
        <v>1039</v>
      </c>
      <c r="B24" s="860"/>
      <c r="C24" s="861"/>
      <c r="D24" s="862"/>
    </row>
    <row r="25" spans="1:4" ht="12.75">
      <c r="A25" s="859"/>
      <c r="B25" s="860"/>
      <c r="C25" s="861"/>
      <c r="D25" s="862"/>
    </row>
    <row r="26" spans="1:4" ht="12.75">
      <c r="A26" s="859" t="s">
        <v>1042</v>
      </c>
      <c r="B26" s="860">
        <v>1187783</v>
      </c>
      <c r="C26" s="861">
        <v>1248689</v>
      </c>
      <c r="D26" s="862">
        <v>830775.12</v>
      </c>
    </row>
    <row r="27" spans="1:4" ht="12.75">
      <c r="A27" s="859" t="s">
        <v>1038</v>
      </c>
      <c r="B27" s="860">
        <v>0</v>
      </c>
      <c r="C27" s="861">
        <v>0</v>
      </c>
      <c r="D27" s="862">
        <v>0</v>
      </c>
    </row>
    <row r="28" spans="1:4" ht="12.75">
      <c r="A28" s="859" t="s">
        <v>1039</v>
      </c>
      <c r="B28" s="860"/>
      <c r="C28" s="861"/>
      <c r="D28" s="862"/>
    </row>
    <row r="29" spans="1:4" ht="12.75">
      <c r="A29" s="859"/>
      <c r="B29" s="860"/>
      <c r="C29" s="861"/>
      <c r="D29" s="862"/>
    </row>
    <row r="30" spans="1:4" ht="25.5">
      <c r="A30" s="871" t="s">
        <v>1043</v>
      </c>
      <c r="B30" s="860">
        <v>492214</v>
      </c>
      <c r="C30" s="870">
        <v>406295</v>
      </c>
      <c r="D30" s="862">
        <v>404883.26</v>
      </c>
    </row>
    <row r="31" spans="1:4" ht="12.75">
      <c r="A31" s="859" t="s">
        <v>1038</v>
      </c>
      <c r="B31" s="860">
        <v>0</v>
      </c>
      <c r="C31" s="861">
        <v>0</v>
      </c>
      <c r="D31" s="862">
        <v>0</v>
      </c>
    </row>
    <row r="32" spans="1:4" ht="12.75">
      <c r="A32" s="859" t="s">
        <v>1044</v>
      </c>
      <c r="B32" s="860">
        <v>0</v>
      </c>
      <c r="C32" s="861">
        <v>0</v>
      </c>
      <c r="D32" s="862">
        <v>0</v>
      </c>
    </row>
    <row r="33" spans="1:4" ht="12.75">
      <c r="A33" s="859" t="s">
        <v>1045</v>
      </c>
      <c r="B33" s="860">
        <v>0</v>
      </c>
      <c r="C33" s="861">
        <v>0</v>
      </c>
      <c r="D33" s="862">
        <v>0</v>
      </c>
    </row>
    <row r="34" spans="1:4" ht="12.75">
      <c r="A34" s="859"/>
      <c r="B34" s="860"/>
      <c r="C34" s="861"/>
      <c r="D34" s="862"/>
    </row>
    <row r="35" spans="1:4" ht="12.75">
      <c r="A35" s="859" t="s">
        <v>1046</v>
      </c>
      <c r="B35" s="860">
        <v>507500</v>
      </c>
      <c r="C35" s="861">
        <v>204563</v>
      </c>
      <c r="D35" s="862">
        <v>63483.18</v>
      </c>
    </row>
    <row r="36" spans="1:4" ht="12.75">
      <c r="A36" s="859" t="s">
        <v>1038</v>
      </c>
      <c r="B36" s="860">
        <v>0</v>
      </c>
      <c r="C36" s="861">
        <v>0</v>
      </c>
      <c r="D36" s="862">
        <v>0</v>
      </c>
    </row>
    <row r="37" spans="1:4" ht="12.75">
      <c r="A37" s="859" t="s">
        <v>1047</v>
      </c>
      <c r="B37" s="860">
        <v>0</v>
      </c>
      <c r="C37" s="861">
        <v>0</v>
      </c>
      <c r="D37" s="862">
        <v>0</v>
      </c>
    </row>
    <row r="38" spans="1:4" ht="12.75">
      <c r="A38" s="859" t="s">
        <v>1048</v>
      </c>
      <c r="B38" s="860">
        <v>0</v>
      </c>
      <c r="C38" s="861">
        <v>0</v>
      </c>
      <c r="D38" s="862">
        <v>0</v>
      </c>
    </row>
    <row r="39" spans="1:4" ht="12.75">
      <c r="A39" s="859"/>
      <c r="B39" s="860"/>
      <c r="C39" s="861"/>
      <c r="D39" s="862"/>
    </row>
    <row r="40" spans="1:4" ht="25.5">
      <c r="A40" s="871" t="s">
        <v>1049</v>
      </c>
      <c r="B40" s="860">
        <v>1864779</v>
      </c>
      <c r="C40" s="861">
        <v>2083437</v>
      </c>
      <c r="D40" s="862">
        <v>2129880.56</v>
      </c>
    </row>
    <row r="41" spans="1:4" ht="12.75">
      <c r="A41" s="859" t="s">
        <v>1038</v>
      </c>
      <c r="B41" s="860">
        <v>0</v>
      </c>
      <c r="C41" s="861">
        <v>0</v>
      </c>
      <c r="D41" s="862">
        <v>0</v>
      </c>
    </row>
    <row r="42" spans="1:4" ht="12.75">
      <c r="A42" s="859" t="s">
        <v>1044</v>
      </c>
      <c r="B42" s="860">
        <v>0</v>
      </c>
      <c r="C42" s="861">
        <v>0</v>
      </c>
      <c r="D42" s="862">
        <v>0</v>
      </c>
    </row>
    <row r="43" spans="1:4" ht="12.75">
      <c r="A43" s="859" t="s">
        <v>1045</v>
      </c>
      <c r="B43" s="860">
        <v>0</v>
      </c>
      <c r="C43" s="861">
        <v>0</v>
      </c>
      <c r="D43" s="862">
        <v>0</v>
      </c>
    </row>
    <row r="44" spans="1:4" ht="12.75">
      <c r="A44" s="859"/>
      <c r="B44" s="860"/>
      <c r="C44" s="861"/>
      <c r="D44" s="862"/>
    </row>
    <row r="45" spans="1:4" ht="25.5">
      <c r="A45" s="871" t="s">
        <v>1050</v>
      </c>
      <c r="B45" s="860">
        <v>239000</v>
      </c>
      <c r="C45" s="861">
        <v>307906</v>
      </c>
      <c r="D45" s="862">
        <v>105623.19</v>
      </c>
    </row>
    <row r="46" spans="1:4" ht="12.75">
      <c r="A46" s="859" t="s">
        <v>1038</v>
      </c>
      <c r="B46" s="860">
        <v>0</v>
      </c>
      <c r="C46" s="861">
        <v>0</v>
      </c>
      <c r="D46" s="862">
        <v>0</v>
      </c>
    </row>
    <row r="47" spans="1:4" ht="12.75">
      <c r="A47" s="859" t="s">
        <v>1044</v>
      </c>
      <c r="B47" s="860">
        <v>0</v>
      </c>
      <c r="C47" s="861">
        <v>0</v>
      </c>
      <c r="D47" s="862">
        <v>0</v>
      </c>
    </row>
    <row r="48" spans="1:4" ht="12.75">
      <c r="A48" s="859" t="s">
        <v>1045</v>
      </c>
      <c r="B48" s="860">
        <v>0</v>
      </c>
      <c r="C48" s="861">
        <v>0</v>
      </c>
      <c r="D48" s="862">
        <v>0</v>
      </c>
    </row>
    <row r="49" spans="1:4" ht="12.75">
      <c r="A49" s="859"/>
      <c r="B49" s="860"/>
      <c r="C49" s="861"/>
      <c r="D49" s="862"/>
    </row>
    <row r="50" spans="1:7" ht="25.5">
      <c r="A50" s="871" t="s">
        <v>1051</v>
      </c>
      <c r="B50" s="860">
        <v>0</v>
      </c>
      <c r="C50" s="861">
        <v>0</v>
      </c>
      <c r="D50" s="862">
        <v>0</v>
      </c>
      <c r="E50" s="872"/>
      <c r="F50" s="873"/>
      <c r="G50" s="874"/>
    </row>
    <row r="51" spans="1:7" ht="12.75">
      <c r="A51" s="859" t="s">
        <v>1052</v>
      </c>
      <c r="B51" s="860">
        <v>0</v>
      </c>
      <c r="C51" s="861">
        <v>0</v>
      </c>
      <c r="D51" s="862">
        <v>0</v>
      </c>
      <c r="E51" s="872"/>
      <c r="F51" s="873"/>
      <c r="G51" s="874"/>
    </row>
    <row r="52" spans="1:7" ht="12.75">
      <c r="A52" s="859" t="s">
        <v>1053</v>
      </c>
      <c r="B52" s="860">
        <v>0</v>
      </c>
      <c r="C52" s="861">
        <v>0</v>
      </c>
      <c r="D52" s="862">
        <v>0</v>
      </c>
      <c r="E52" s="875"/>
      <c r="F52" s="876"/>
      <c r="G52" s="877"/>
    </row>
    <row r="53" spans="1:7" ht="12.75">
      <c r="A53" s="859"/>
      <c r="B53" s="860"/>
      <c r="C53" s="861"/>
      <c r="D53" s="862"/>
      <c r="E53" s="878" t="s">
        <v>1054</v>
      </c>
      <c r="F53" s="879" t="s">
        <v>1055</v>
      </c>
      <c r="G53" s="880" t="s">
        <v>1056</v>
      </c>
    </row>
    <row r="54" spans="1:9" ht="12.75">
      <c r="A54" s="859" t="s">
        <v>1057</v>
      </c>
      <c r="B54" s="860">
        <v>6463134</v>
      </c>
      <c r="C54" s="861">
        <v>6811393</v>
      </c>
      <c r="D54" s="862">
        <v>6836613.72</v>
      </c>
      <c r="E54" s="881">
        <f>SUM(C54+C59)</f>
        <v>8579530</v>
      </c>
      <c r="F54" s="865">
        <f>SUM(C54+C59)</f>
        <v>8579530</v>
      </c>
      <c r="G54" s="865">
        <f>SUM(D54+D59)</f>
        <v>7844220.7299999995</v>
      </c>
      <c r="H54" s="836"/>
      <c r="I54" s="836"/>
    </row>
    <row r="55" spans="1:9" ht="12.75">
      <c r="A55" s="859" t="s">
        <v>1038</v>
      </c>
      <c r="B55" s="860">
        <v>0</v>
      </c>
      <c r="C55" s="861">
        <v>0</v>
      </c>
      <c r="D55" s="862">
        <v>0</v>
      </c>
      <c r="F55" s="836"/>
      <c r="H55" s="836"/>
      <c r="I55" s="836"/>
    </row>
    <row r="56" spans="1:8" ht="12.75">
      <c r="A56" s="859" t="s">
        <v>1039</v>
      </c>
      <c r="B56" s="860"/>
      <c r="C56" s="861"/>
      <c r="D56" s="862"/>
      <c r="F56" s="836"/>
      <c r="H56" s="836"/>
    </row>
    <row r="57" spans="1:4" ht="12.75">
      <c r="A57" s="859"/>
      <c r="B57" s="860"/>
      <c r="C57" s="861"/>
      <c r="D57" s="862"/>
    </row>
    <row r="58" spans="1:4" ht="12.75">
      <c r="A58" s="859"/>
      <c r="B58" s="860"/>
      <c r="C58" s="861"/>
      <c r="D58" s="862"/>
    </row>
    <row r="59" spans="1:9" ht="12.75">
      <c r="A59" s="859" t="s">
        <v>1058</v>
      </c>
      <c r="B59" s="860">
        <v>1948813</v>
      </c>
      <c r="C59" s="861">
        <v>1768137</v>
      </c>
      <c r="D59" s="862">
        <v>1007607.01</v>
      </c>
      <c r="F59" s="866"/>
      <c r="H59" s="836"/>
      <c r="I59" s="866"/>
    </row>
    <row r="60" spans="1:4" ht="12.75">
      <c r="A60" s="859" t="s">
        <v>1038</v>
      </c>
      <c r="B60" s="860">
        <v>0</v>
      </c>
      <c r="C60" s="861">
        <v>0</v>
      </c>
      <c r="D60" s="862">
        <v>0</v>
      </c>
    </row>
    <row r="61" spans="1:4" ht="12.75">
      <c r="A61" s="859" t="s">
        <v>1039</v>
      </c>
      <c r="B61" s="860"/>
      <c r="C61" s="861"/>
      <c r="D61" s="862"/>
    </row>
    <row r="62" spans="1:4" ht="12.75">
      <c r="A62" s="859"/>
      <c r="B62" s="860"/>
      <c r="C62" s="861"/>
      <c r="D62" s="862"/>
    </row>
    <row r="63" spans="1:4" ht="13.5" thickBot="1">
      <c r="A63" s="851"/>
      <c r="B63" s="882"/>
      <c r="C63" s="883"/>
      <c r="D63" s="884"/>
    </row>
    <row r="64" spans="1:4" ht="12.75">
      <c r="A64" s="885"/>
      <c r="B64" s="885"/>
      <c r="C64" s="885"/>
      <c r="D64" s="885"/>
    </row>
    <row r="65" spans="1:4" ht="12.75">
      <c r="A65" s="885"/>
      <c r="B65" s="885"/>
      <c r="C65" s="885"/>
      <c r="D65" s="885"/>
    </row>
    <row r="66" spans="1:4" ht="12.75">
      <c r="A66" s="885"/>
      <c r="B66" s="885"/>
      <c r="C66" s="885"/>
      <c r="D66" s="885"/>
    </row>
    <row r="67" spans="1:4" ht="18" customHeight="1">
      <c r="A67" s="885"/>
      <c r="B67" s="885"/>
      <c r="C67" s="885"/>
      <c r="D67" s="885"/>
    </row>
    <row r="68" spans="1:7" s="887" customFormat="1" ht="12.75">
      <c r="A68" s="886" t="s">
        <v>1059</v>
      </c>
      <c r="C68" s="888" t="s">
        <v>1060</v>
      </c>
      <c r="G68" s="889"/>
    </row>
    <row r="69" spans="1:7" s="887" customFormat="1" ht="12.75">
      <c r="A69" s="888" t="s">
        <v>1061</v>
      </c>
      <c r="C69" s="890"/>
      <c r="D69" s="888"/>
      <c r="G69" s="889"/>
    </row>
    <row r="70" spans="1:7" s="887" customFormat="1" ht="12.75">
      <c r="A70" s="868"/>
      <c r="G70" s="889"/>
    </row>
    <row r="71" spans="1:7" s="887" customFormat="1" ht="12.75">
      <c r="A71" s="868"/>
      <c r="G71" s="889"/>
    </row>
    <row r="72" ht="12.75">
      <c r="A72" s="885"/>
    </row>
    <row r="73" ht="12.75">
      <c r="A73" s="885"/>
    </row>
    <row r="74" ht="12.75">
      <c r="A74" s="885"/>
    </row>
    <row r="75" ht="12.75">
      <c r="A75" s="885"/>
    </row>
    <row r="76" ht="12.75">
      <c r="A76" s="885"/>
    </row>
  </sheetData>
  <printOptions horizontalCentered="1"/>
  <pageMargins left="0.7874015748031497" right="0.7874015748031497" top="0.4330708661417323" bottom="0.3937007874015748" header="0.35433070866141736" footer="0.2755905511811024"/>
  <pageSetup horizontalDpi="600" verticalDpi="600" orientation="portrait" paperSize="9" scale="68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="75" zoomScaleSheetLayoutView="75" workbookViewId="0" topLeftCell="A1">
      <selection activeCell="C5" sqref="C5"/>
    </sheetView>
  </sheetViews>
  <sheetFormatPr defaultColWidth="9.140625" defaultRowHeight="12.75"/>
  <cols>
    <col min="1" max="1" width="9.140625" style="891" customWidth="1"/>
    <col min="2" max="2" width="9.8515625" style="891" customWidth="1"/>
    <col min="3" max="3" width="15.140625" style="891" customWidth="1"/>
    <col min="4" max="4" width="35.7109375" style="891" customWidth="1"/>
    <col min="5" max="5" width="11.00390625" style="891" customWidth="1"/>
    <col min="6" max="6" width="11.421875" style="891" customWidth="1"/>
    <col min="7" max="7" width="13.28125" style="891" customWidth="1"/>
    <col min="8" max="8" width="11.7109375" style="891" customWidth="1"/>
    <col min="9" max="9" width="9.28125" style="891" bestFit="1" customWidth="1"/>
    <col min="10" max="10" width="11.57421875" style="893" bestFit="1" customWidth="1"/>
    <col min="11" max="16384" width="9.140625" style="891" customWidth="1"/>
  </cols>
  <sheetData>
    <row r="1" ht="14.25">
      <c r="G1" s="892" t="s">
        <v>1062</v>
      </c>
    </row>
    <row r="2" ht="12.75">
      <c r="B2" s="891" t="s">
        <v>817</v>
      </c>
    </row>
    <row r="3" ht="12.75">
      <c r="G3" s="894"/>
    </row>
    <row r="4" ht="12.75">
      <c r="G4" s="894"/>
    </row>
    <row r="5" ht="12.75">
      <c r="G5" s="894"/>
    </row>
    <row r="6" spans="2:10" s="892" customFormat="1" ht="30">
      <c r="B6" s="895" t="s">
        <v>1063</v>
      </c>
      <c r="C6" s="896"/>
      <c r="D6" s="896"/>
      <c r="E6" s="896"/>
      <c r="F6" s="896"/>
      <c r="G6" s="896"/>
      <c r="J6" s="897"/>
    </row>
    <row r="7" spans="2:10" s="900" customFormat="1" ht="12.75">
      <c r="B7" s="898"/>
      <c r="C7" s="899"/>
      <c r="D7" s="899"/>
      <c r="E7" s="899"/>
      <c r="F7" s="899"/>
      <c r="G7" s="899"/>
      <c r="J7" s="901"/>
    </row>
    <row r="8" spans="2:10" s="900" customFormat="1" ht="12.75">
      <c r="B8" s="898"/>
      <c r="C8" s="899"/>
      <c r="D8" s="899"/>
      <c r="E8" s="899"/>
      <c r="F8" s="899"/>
      <c r="G8" s="899"/>
      <c r="J8" s="901"/>
    </row>
    <row r="9" spans="2:7" ht="12.75">
      <c r="B9" s="902" t="s">
        <v>1034</v>
      </c>
      <c r="C9" s="899"/>
      <c r="D9" s="899"/>
      <c r="E9" s="899"/>
      <c r="F9" s="899"/>
      <c r="G9" s="899"/>
    </row>
    <row r="10" spans="2:7" ht="13.5" thickBot="1">
      <c r="B10" s="902"/>
      <c r="C10" s="899"/>
      <c r="D10" s="899"/>
      <c r="E10" s="899"/>
      <c r="F10" s="899"/>
      <c r="G10" s="899"/>
    </row>
    <row r="11" spans="2:7" ht="12.75">
      <c r="B11" s="903"/>
      <c r="C11" s="904"/>
      <c r="D11" s="904"/>
      <c r="E11" s="905" t="s">
        <v>1035</v>
      </c>
      <c r="F11" s="906"/>
      <c r="G11" s="907" t="s">
        <v>919</v>
      </c>
    </row>
    <row r="12" spans="2:7" ht="13.5" thickBot="1">
      <c r="B12" s="908"/>
      <c r="C12" s="909"/>
      <c r="D12" s="909"/>
      <c r="E12" s="910" t="s">
        <v>387</v>
      </c>
      <c r="F12" s="911" t="s">
        <v>388</v>
      </c>
      <c r="G12" s="912" t="s">
        <v>1064</v>
      </c>
    </row>
    <row r="13" spans="2:7" ht="15.75" customHeight="1">
      <c r="B13" s="913"/>
      <c r="C13" s="914"/>
      <c r="D13" s="915"/>
      <c r="E13" s="916"/>
      <c r="F13" s="917"/>
      <c r="G13" s="918"/>
    </row>
    <row r="14" spans="2:10" ht="15.75" customHeight="1">
      <c r="B14" s="913" t="s">
        <v>1065</v>
      </c>
      <c r="C14" s="914"/>
      <c r="D14" s="915"/>
      <c r="E14" s="919">
        <v>29216</v>
      </c>
      <c r="F14" s="920">
        <v>46695</v>
      </c>
      <c r="G14" s="918">
        <v>46251.1</v>
      </c>
      <c r="H14" s="921">
        <f>SUM(E14+E26)</f>
        <v>492214</v>
      </c>
      <c r="I14" s="921">
        <f>SUM(F14+F26)</f>
        <v>406295</v>
      </c>
      <c r="J14" s="893">
        <f>SUM(G14+G26)</f>
        <v>404883.26999999996</v>
      </c>
    </row>
    <row r="15" spans="2:7" ht="15.75" customHeight="1">
      <c r="B15" s="913" t="s">
        <v>1066</v>
      </c>
      <c r="C15" s="914" t="s">
        <v>0</v>
      </c>
      <c r="D15" s="915"/>
      <c r="E15" s="919">
        <v>0</v>
      </c>
      <c r="F15" s="920">
        <v>0</v>
      </c>
      <c r="G15" s="918">
        <v>0</v>
      </c>
    </row>
    <row r="16" spans="2:7" ht="15.75" customHeight="1">
      <c r="B16" s="913"/>
      <c r="C16" s="914"/>
      <c r="D16" s="915"/>
      <c r="E16" s="919"/>
      <c r="F16" s="920"/>
      <c r="G16" s="918"/>
    </row>
    <row r="17" spans="2:10" ht="15.75" customHeight="1">
      <c r="B17" s="913" t="s">
        <v>1</v>
      </c>
      <c r="C17" s="914"/>
      <c r="D17" s="915"/>
      <c r="E17" s="919">
        <v>275000</v>
      </c>
      <c r="F17" s="920">
        <v>10518</v>
      </c>
      <c r="G17" s="918">
        <v>10220.33</v>
      </c>
      <c r="H17" s="921">
        <f>SUM(E17+E29)</f>
        <v>507500</v>
      </c>
      <c r="I17" s="921">
        <f>SUM(F17+F29)</f>
        <v>204563</v>
      </c>
      <c r="J17" s="893">
        <f>SUM(G17+G29)</f>
        <v>63483.18</v>
      </c>
    </row>
    <row r="18" spans="2:7" ht="15.75" customHeight="1">
      <c r="B18" s="913" t="s">
        <v>1066</v>
      </c>
      <c r="C18" s="914" t="s">
        <v>0</v>
      </c>
      <c r="D18" s="915"/>
      <c r="E18" s="919">
        <v>0</v>
      </c>
      <c r="F18" s="920">
        <v>0</v>
      </c>
      <c r="G18" s="918">
        <v>0</v>
      </c>
    </row>
    <row r="19" spans="2:7" ht="15.75" customHeight="1">
      <c r="B19" s="913"/>
      <c r="C19" s="914"/>
      <c r="D19" s="915"/>
      <c r="E19" s="919"/>
      <c r="F19" s="920"/>
      <c r="G19" s="918"/>
    </row>
    <row r="20" spans="2:7" ht="15.75" customHeight="1">
      <c r="B20" s="913" t="s">
        <v>2</v>
      </c>
      <c r="C20" s="914"/>
      <c r="D20" s="915"/>
      <c r="E20" s="919">
        <v>0</v>
      </c>
      <c r="F20" s="920">
        <v>0</v>
      </c>
      <c r="G20" s="918">
        <v>0</v>
      </c>
    </row>
    <row r="21" spans="2:7" ht="15.75" customHeight="1">
      <c r="B21" s="913" t="s">
        <v>1066</v>
      </c>
      <c r="C21" s="914" t="s">
        <v>0</v>
      </c>
      <c r="D21" s="915"/>
      <c r="E21" s="919">
        <v>0</v>
      </c>
      <c r="F21" s="920">
        <v>0</v>
      </c>
      <c r="G21" s="918">
        <v>0</v>
      </c>
    </row>
    <row r="22" spans="2:7" ht="15.75" customHeight="1">
      <c r="B22" s="913"/>
      <c r="C22" s="914"/>
      <c r="D22" s="915"/>
      <c r="E22" s="919"/>
      <c r="F22" s="920"/>
      <c r="G22" s="918"/>
    </row>
    <row r="23" spans="2:7" ht="15.75" customHeight="1">
      <c r="B23" s="913" t="s">
        <v>3</v>
      </c>
      <c r="C23" s="914"/>
      <c r="D23" s="915"/>
      <c r="E23" s="919">
        <v>0</v>
      </c>
      <c r="F23" s="920">
        <v>0</v>
      </c>
      <c r="G23" s="918">
        <v>0</v>
      </c>
    </row>
    <row r="24" spans="2:7" ht="15.75" customHeight="1">
      <c r="B24" s="913" t="s">
        <v>1066</v>
      </c>
      <c r="C24" s="914" t="s">
        <v>0</v>
      </c>
      <c r="D24" s="915"/>
      <c r="E24" s="919">
        <v>0</v>
      </c>
      <c r="F24" s="920">
        <v>0</v>
      </c>
      <c r="G24" s="918">
        <v>0</v>
      </c>
    </row>
    <row r="25" spans="2:7" ht="15.75" customHeight="1">
      <c r="B25" s="913"/>
      <c r="C25" s="914"/>
      <c r="D25" s="915"/>
      <c r="E25" s="919"/>
      <c r="F25" s="920"/>
      <c r="G25" s="918"/>
    </row>
    <row r="26" spans="2:8" ht="15.75" customHeight="1">
      <c r="B26" s="913" t="s">
        <v>4</v>
      </c>
      <c r="C26" s="914"/>
      <c r="D26" s="915"/>
      <c r="E26" s="919">
        <v>462998</v>
      </c>
      <c r="F26" s="920">
        <f>358361+1239</f>
        <v>359600</v>
      </c>
      <c r="G26" s="918">
        <f>357393.17+1239</f>
        <v>358632.17</v>
      </c>
      <c r="H26" s="921"/>
    </row>
    <row r="27" spans="2:7" ht="15.75" customHeight="1">
      <c r="B27" s="913" t="s">
        <v>1066</v>
      </c>
      <c r="C27" s="914" t="s">
        <v>0</v>
      </c>
      <c r="D27" s="915"/>
      <c r="E27" s="919">
        <v>0</v>
      </c>
      <c r="F27" s="920">
        <v>0</v>
      </c>
      <c r="G27" s="918">
        <v>0</v>
      </c>
    </row>
    <row r="28" spans="2:7" ht="15.75" customHeight="1">
      <c r="B28" s="913"/>
      <c r="C28" s="914"/>
      <c r="D28" s="915"/>
      <c r="E28" s="919"/>
      <c r="F28" s="920"/>
      <c r="G28" s="918"/>
    </row>
    <row r="29" spans="2:7" ht="15.75" customHeight="1">
      <c r="B29" s="913" t="s">
        <v>5</v>
      </c>
      <c r="C29" s="914"/>
      <c r="D29" s="915"/>
      <c r="E29" s="919">
        <v>232500</v>
      </c>
      <c r="F29" s="920">
        <v>194045</v>
      </c>
      <c r="G29" s="918">
        <v>53262.85</v>
      </c>
    </row>
    <row r="30" spans="2:7" ht="15.75" customHeight="1">
      <c r="B30" s="913" t="s">
        <v>1066</v>
      </c>
      <c r="C30" s="914" t="s">
        <v>0</v>
      </c>
      <c r="D30" s="915"/>
      <c r="E30" s="919"/>
      <c r="F30" s="920"/>
      <c r="G30" s="918"/>
    </row>
    <row r="31" spans="2:7" ht="15.75" customHeight="1">
      <c r="B31" s="913"/>
      <c r="C31" s="914"/>
      <c r="D31" s="915"/>
      <c r="E31" s="916"/>
      <c r="F31" s="917"/>
      <c r="G31" s="922"/>
    </row>
    <row r="32" spans="2:7" ht="15.75" customHeight="1">
      <c r="B32" s="913" t="s">
        <v>6</v>
      </c>
      <c r="C32" s="914"/>
      <c r="D32" s="915"/>
      <c r="E32" s="923">
        <v>0</v>
      </c>
      <c r="F32" s="924">
        <v>0</v>
      </c>
      <c r="G32" s="925">
        <v>0</v>
      </c>
    </row>
    <row r="33" spans="2:7" ht="15.75" customHeight="1">
      <c r="B33" s="913" t="s">
        <v>1066</v>
      </c>
      <c r="C33" s="914" t="s">
        <v>0</v>
      </c>
      <c r="D33" s="915"/>
      <c r="E33" s="923"/>
      <c r="F33" s="924"/>
      <c r="G33" s="925"/>
    </row>
    <row r="34" spans="2:7" ht="15.75" customHeight="1">
      <c r="B34" s="913"/>
      <c r="C34" s="914"/>
      <c r="D34" s="915"/>
      <c r="E34" s="923"/>
      <c r="F34" s="924"/>
      <c r="G34" s="925"/>
    </row>
    <row r="35" spans="2:7" ht="15.75" customHeight="1">
      <c r="B35" s="913" t="s">
        <v>7</v>
      </c>
      <c r="C35" s="914"/>
      <c r="D35" s="915"/>
      <c r="E35" s="923">
        <v>0</v>
      </c>
      <c r="F35" s="924">
        <v>0</v>
      </c>
      <c r="G35" s="925">
        <v>0</v>
      </c>
    </row>
    <row r="36" spans="2:7" ht="15.75" customHeight="1">
      <c r="B36" s="913" t="s">
        <v>1066</v>
      </c>
      <c r="C36" s="914" t="s">
        <v>0</v>
      </c>
      <c r="D36" s="915"/>
      <c r="E36" s="923"/>
      <c r="F36" s="924"/>
      <c r="G36" s="925"/>
    </row>
    <row r="37" spans="2:7" ht="15.75" customHeight="1" thickBot="1">
      <c r="B37" s="926"/>
      <c r="C37" s="927"/>
      <c r="D37" s="909"/>
      <c r="E37" s="928"/>
      <c r="F37" s="929"/>
      <c r="G37" s="930"/>
    </row>
    <row r="38" spans="2:7" ht="12.75">
      <c r="B38" s="915"/>
      <c r="C38" s="915"/>
      <c r="D38" s="915"/>
      <c r="E38" s="915"/>
      <c r="F38" s="915"/>
      <c r="G38" s="915"/>
    </row>
    <row r="39" spans="2:7" ht="12.75">
      <c r="B39" s="915"/>
      <c r="C39" s="915"/>
      <c r="D39" s="915"/>
      <c r="E39" s="915"/>
      <c r="F39" s="915"/>
      <c r="G39" s="915"/>
    </row>
    <row r="40" spans="2:10" s="931" customFormat="1" ht="12.75">
      <c r="B40" s="914" t="s">
        <v>907</v>
      </c>
      <c r="C40" s="914" t="s">
        <v>8</v>
      </c>
      <c r="D40" s="931" t="s">
        <v>9</v>
      </c>
      <c r="G40" s="932" t="s">
        <v>1060</v>
      </c>
      <c r="J40" s="933"/>
    </row>
    <row r="41" spans="2:10" s="931" customFormat="1" ht="12.75">
      <c r="B41" s="914" t="s">
        <v>10</v>
      </c>
      <c r="C41" s="934">
        <v>257085288</v>
      </c>
      <c r="D41" s="931" t="s">
        <v>11</v>
      </c>
      <c r="J41" s="933"/>
    </row>
    <row r="42" spans="1:7" ht="12.75">
      <c r="A42" s="931"/>
      <c r="B42" s="914"/>
      <c r="C42" s="931"/>
      <c r="D42" s="931"/>
      <c r="E42" s="931"/>
      <c r="G42" s="931"/>
    </row>
    <row r="43" ht="12.75">
      <c r="B43" s="915"/>
    </row>
    <row r="44" spans="2:7" ht="12.75">
      <c r="B44" s="915"/>
      <c r="E44" s="921"/>
      <c r="F44" s="921"/>
      <c r="G44" s="921"/>
    </row>
    <row r="45" spans="2:7" ht="12.75">
      <c r="B45" s="915"/>
      <c r="E45" s="921"/>
      <c r="F45" s="921"/>
      <c r="G45" s="921"/>
    </row>
    <row r="46" spans="2:7" ht="12.75">
      <c r="B46" s="915"/>
      <c r="E46" s="921"/>
      <c r="F46" s="921"/>
      <c r="G46" s="921"/>
    </row>
    <row r="47" ht="12.75">
      <c r="B47" s="915"/>
    </row>
    <row r="48" ht="12.75">
      <c r="B48" s="915"/>
    </row>
  </sheetData>
  <printOptions/>
  <pageMargins left="0.5" right="0.51" top="0.42" bottom="0.39" header="0.37" footer="0.29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A183"/>
  <sheetViews>
    <sheetView showGridLines="0" view="pageBreakPreview" zoomScale="75" zoomScaleNormal="75" zoomScaleSheetLayoutView="75" workbookViewId="0" topLeftCell="A7">
      <selection activeCell="G32" sqref="G32"/>
    </sheetView>
  </sheetViews>
  <sheetFormatPr defaultColWidth="9.140625" defaultRowHeight="12.75"/>
  <cols>
    <col min="1" max="1" width="10.28125" style="939" customWidth="1"/>
    <col min="2" max="2" width="17.00390625" style="939" customWidth="1"/>
    <col min="3" max="4" width="12.57421875" style="939" customWidth="1"/>
    <col min="5" max="5" width="12.421875" style="939" customWidth="1"/>
    <col min="6" max="6" width="15.00390625" style="939" customWidth="1"/>
    <col min="7" max="7" width="56.00390625" style="939" customWidth="1"/>
    <col min="8" max="8" width="37.28125" style="938" customWidth="1"/>
    <col min="9" max="16384" width="9.140625" style="939" customWidth="1"/>
  </cols>
  <sheetData>
    <row r="3" spans="1:7" ht="15">
      <c r="A3" s="935" t="s">
        <v>12</v>
      </c>
      <c r="B3" s="935" t="s">
        <v>13</v>
      </c>
      <c r="C3" s="935"/>
      <c r="D3" s="936"/>
      <c r="E3" s="936"/>
      <c r="F3" s="936"/>
      <c r="G3" s="937" t="s">
        <v>14</v>
      </c>
    </row>
    <row r="4" spans="1:7" ht="15">
      <c r="A4" s="936"/>
      <c r="B4" s="936"/>
      <c r="C4" s="936"/>
      <c r="D4" s="935"/>
      <c r="E4" s="935"/>
      <c r="F4" s="935"/>
      <c r="G4" s="940" t="s">
        <v>15</v>
      </c>
    </row>
    <row r="5" spans="1:8" ht="12.75">
      <c r="A5" s="941"/>
      <c r="B5" s="942"/>
      <c r="C5" s="942"/>
      <c r="D5" s="942"/>
      <c r="E5" s="942"/>
      <c r="F5" s="942"/>
      <c r="G5" s="942"/>
      <c r="H5" s="943"/>
    </row>
    <row r="6" spans="1:8" ht="12.75">
      <c r="A6" s="941"/>
      <c r="B6" s="942"/>
      <c r="C6" s="942"/>
      <c r="D6" s="942"/>
      <c r="E6" s="942"/>
      <c r="F6" s="942"/>
      <c r="G6" s="942"/>
      <c r="H6" s="943"/>
    </row>
    <row r="7" spans="1:8" ht="15" customHeight="1">
      <c r="A7" s="944" t="s">
        <v>16</v>
      </c>
      <c r="B7" s="944"/>
      <c r="C7" s="944"/>
      <c r="D7" s="944"/>
      <c r="E7" s="944"/>
      <c r="F7" s="944"/>
      <c r="G7" s="944"/>
      <c r="H7" s="945"/>
    </row>
    <row r="8" spans="1:8" ht="15">
      <c r="A8" s="946"/>
      <c r="D8" s="936"/>
      <c r="F8" s="947" t="s">
        <v>1034</v>
      </c>
      <c r="G8" s="948"/>
      <c r="H8" s="945"/>
    </row>
    <row r="9" spans="1:8" ht="13.5" thickBot="1">
      <c r="A9" s="946"/>
      <c r="E9" s="949"/>
      <c r="G9" s="948"/>
      <c r="H9" s="945"/>
    </row>
    <row r="10" spans="1:8" ht="12.75">
      <c r="A10" s="950" t="s">
        <v>17</v>
      </c>
      <c r="B10" s="951"/>
      <c r="C10" s="952" t="s">
        <v>1035</v>
      </c>
      <c r="D10" s="953"/>
      <c r="E10" s="954" t="s">
        <v>919</v>
      </c>
      <c r="F10" s="954" t="s">
        <v>18</v>
      </c>
      <c r="G10" s="955"/>
      <c r="H10" s="956"/>
    </row>
    <row r="11" spans="1:8" ht="13.5" thickBot="1">
      <c r="A11" s="957"/>
      <c r="B11" s="958"/>
      <c r="C11" s="959" t="s">
        <v>387</v>
      </c>
      <c r="D11" s="960" t="s">
        <v>388</v>
      </c>
      <c r="E11" s="960" t="s">
        <v>1003</v>
      </c>
      <c r="F11" s="960" t="s">
        <v>19</v>
      </c>
      <c r="G11" s="961" t="s">
        <v>20</v>
      </c>
      <c r="H11" s="962"/>
    </row>
    <row r="12" spans="1:8" ht="12.75">
      <c r="A12" s="963"/>
      <c r="B12" s="938"/>
      <c r="C12" s="964"/>
      <c r="D12" s="965"/>
      <c r="E12" s="965"/>
      <c r="F12" s="965"/>
      <c r="G12" s="966"/>
      <c r="H12" s="962"/>
    </row>
    <row r="13" spans="1:10" ht="25.5">
      <c r="A13" s="963"/>
      <c r="B13" s="938"/>
      <c r="C13" s="967">
        <v>0</v>
      </c>
      <c r="D13" s="967">
        <v>3008</v>
      </c>
      <c r="E13" s="968">
        <v>3008</v>
      </c>
      <c r="F13" s="969"/>
      <c r="G13" s="970" t="s">
        <v>21</v>
      </c>
      <c r="H13" s="971"/>
      <c r="I13" s="938"/>
      <c r="J13" s="938"/>
    </row>
    <row r="14" spans="1:10" ht="12.75">
      <c r="A14" s="963"/>
      <c r="B14" s="938"/>
      <c r="C14" s="972">
        <v>4100</v>
      </c>
      <c r="D14" s="972">
        <v>8462</v>
      </c>
      <c r="E14" s="973">
        <v>8018.16</v>
      </c>
      <c r="F14" s="969"/>
      <c r="G14" s="974" t="s">
        <v>22</v>
      </c>
      <c r="H14" s="971"/>
      <c r="I14" s="938"/>
      <c r="J14" s="938"/>
    </row>
    <row r="15" spans="1:10" ht="12.75">
      <c r="A15" s="963"/>
      <c r="B15" s="938"/>
      <c r="C15" s="972">
        <v>0</v>
      </c>
      <c r="D15" s="972">
        <v>4743</v>
      </c>
      <c r="E15" s="973">
        <v>4743</v>
      </c>
      <c r="F15" s="969"/>
      <c r="G15" s="975" t="s">
        <v>23</v>
      </c>
      <c r="H15" s="971"/>
      <c r="I15" s="938"/>
      <c r="J15" s="938"/>
    </row>
    <row r="16" spans="1:10" ht="12.75">
      <c r="A16" s="963"/>
      <c r="B16" s="938"/>
      <c r="C16" s="972">
        <v>0</v>
      </c>
      <c r="D16" s="972">
        <v>2650</v>
      </c>
      <c r="E16" s="973">
        <v>2649.98</v>
      </c>
      <c r="F16" s="969"/>
      <c r="G16" s="975" t="s">
        <v>24</v>
      </c>
      <c r="H16" s="971"/>
      <c r="I16" s="938"/>
      <c r="J16" s="938"/>
    </row>
    <row r="17" spans="1:10" ht="12.75">
      <c r="A17" s="963"/>
      <c r="B17" s="938"/>
      <c r="C17" s="972">
        <v>0</v>
      </c>
      <c r="D17" s="972">
        <v>120</v>
      </c>
      <c r="E17" s="973">
        <v>120</v>
      </c>
      <c r="F17" s="969"/>
      <c r="G17" s="975" t="s">
        <v>25</v>
      </c>
      <c r="H17" s="971"/>
      <c r="I17" s="938"/>
      <c r="J17" s="938"/>
    </row>
    <row r="18" spans="1:10" ht="12.75">
      <c r="A18" s="963"/>
      <c r="B18" s="938"/>
      <c r="C18" s="972">
        <v>0</v>
      </c>
      <c r="D18" s="972">
        <v>170</v>
      </c>
      <c r="E18" s="973">
        <v>170</v>
      </c>
      <c r="F18" s="969"/>
      <c r="G18" s="975" t="s">
        <v>26</v>
      </c>
      <c r="H18" s="971"/>
      <c r="I18" s="938"/>
      <c r="J18" s="938"/>
    </row>
    <row r="19" spans="1:10" ht="12.75">
      <c r="A19" s="963"/>
      <c r="B19" s="938"/>
      <c r="C19" s="972">
        <v>20000</v>
      </c>
      <c r="D19" s="972">
        <v>23430</v>
      </c>
      <c r="E19" s="973">
        <v>23430</v>
      </c>
      <c r="F19" s="969"/>
      <c r="G19" s="975" t="s">
        <v>27</v>
      </c>
      <c r="H19" s="971"/>
      <c r="I19" s="938"/>
      <c r="J19" s="938"/>
    </row>
    <row r="20" spans="1:10" ht="12.75">
      <c r="A20" s="963"/>
      <c r="B20" s="938"/>
      <c r="C20" s="972">
        <v>0</v>
      </c>
      <c r="D20" s="972">
        <v>514</v>
      </c>
      <c r="E20" s="973">
        <v>514</v>
      </c>
      <c r="F20" s="969"/>
      <c r="G20" s="975" t="s">
        <v>28</v>
      </c>
      <c r="H20" s="971"/>
      <c r="I20" s="938"/>
      <c r="J20" s="938"/>
    </row>
    <row r="21" spans="1:10" ht="12.75">
      <c r="A21" s="963"/>
      <c r="B21" s="938"/>
      <c r="C21" s="972">
        <v>0</v>
      </c>
      <c r="D21" s="972">
        <v>418</v>
      </c>
      <c r="E21" s="973">
        <v>418</v>
      </c>
      <c r="F21" s="969"/>
      <c r="G21" s="975" t="s">
        <v>29</v>
      </c>
      <c r="H21" s="971"/>
      <c r="I21" s="938"/>
      <c r="J21" s="938"/>
    </row>
    <row r="22" spans="1:10" ht="12.75">
      <c r="A22" s="963"/>
      <c r="B22" s="938"/>
      <c r="C22" s="972">
        <v>5000</v>
      </c>
      <c r="D22" s="972">
        <v>1513</v>
      </c>
      <c r="E22" s="973">
        <v>1512.96</v>
      </c>
      <c r="F22" s="969"/>
      <c r="G22" s="975" t="s">
        <v>30</v>
      </c>
      <c r="H22" s="971"/>
      <c r="I22" s="938"/>
      <c r="J22" s="938"/>
    </row>
    <row r="23" spans="1:10" ht="12.75">
      <c r="A23" s="963"/>
      <c r="B23" s="938"/>
      <c r="C23" s="972">
        <v>116</v>
      </c>
      <c r="D23" s="972">
        <v>1667</v>
      </c>
      <c r="E23" s="973">
        <v>1667</v>
      </c>
      <c r="F23" s="976"/>
      <c r="G23" s="975" t="s">
        <v>31</v>
      </c>
      <c r="H23" s="971"/>
      <c r="I23" s="938"/>
      <c r="J23" s="938"/>
    </row>
    <row r="24" spans="1:10" ht="12.75">
      <c r="A24" s="963"/>
      <c r="B24" s="938"/>
      <c r="C24" s="977"/>
      <c r="D24" s="977"/>
      <c r="E24" s="978"/>
      <c r="F24" s="979"/>
      <c r="G24" s="980"/>
      <c r="I24" s="938"/>
      <c r="J24" s="938"/>
    </row>
    <row r="25" spans="1:10" ht="12.75">
      <c r="A25" s="963"/>
      <c r="B25" s="938"/>
      <c r="C25" s="977"/>
      <c r="D25" s="977"/>
      <c r="E25" s="978"/>
      <c r="F25" s="979"/>
      <c r="G25" s="981"/>
      <c r="I25" s="938"/>
      <c r="J25" s="938"/>
    </row>
    <row r="26" spans="1:10" ht="12.75">
      <c r="A26" s="982" t="s">
        <v>890</v>
      </c>
      <c r="B26" s="938"/>
      <c r="C26" s="983">
        <f>SUM(C13:C24)</f>
        <v>29216</v>
      </c>
      <c r="D26" s="983">
        <f>SUM(D13:D24)</f>
        <v>46695</v>
      </c>
      <c r="E26" s="984">
        <f>SUM(E13:E24)</f>
        <v>46251.1</v>
      </c>
      <c r="F26" s="985"/>
      <c r="G26" s="986"/>
      <c r="I26" s="938"/>
      <c r="J26" s="938"/>
    </row>
    <row r="27" spans="1:7" ht="12.75">
      <c r="A27" s="963"/>
      <c r="B27" s="938"/>
      <c r="C27" s="985"/>
      <c r="D27" s="987"/>
      <c r="E27" s="987"/>
      <c r="F27" s="987"/>
      <c r="G27" s="986"/>
    </row>
    <row r="28" spans="1:7" ht="13.5" thickBot="1">
      <c r="A28" s="957"/>
      <c r="B28" s="958"/>
      <c r="C28" s="988"/>
      <c r="D28" s="989"/>
      <c r="E28" s="989"/>
      <c r="F28" s="989"/>
      <c r="G28" s="990"/>
    </row>
    <row r="29" spans="1:7" ht="12.75">
      <c r="A29" s="938"/>
      <c r="B29" s="938"/>
      <c r="C29" s="938"/>
      <c r="D29" s="938"/>
      <c r="E29" s="938"/>
      <c r="F29" s="938"/>
      <c r="G29" s="938"/>
    </row>
    <row r="30" spans="1:7" ht="12.75">
      <c r="A30" s="938"/>
      <c r="B30" s="938"/>
      <c r="C30" s="938"/>
      <c r="D30" s="938"/>
      <c r="E30" s="938"/>
      <c r="F30" s="938"/>
      <c r="G30" s="938"/>
    </row>
    <row r="31" spans="1:7" ht="12.75">
      <c r="A31" s="938"/>
      <c r="B31" s="938"/>
      <c r="C31" s="938"/>
      <c r="D31" s="938"/>
      <c r="E31" s="938"/>
      <c r="F31" s="938"/>
      <c r="G31" s="938"/>
    </row>
    <row r="32" spans="1:7" ht="12.75">
      <c r="A32" s="938"/>
      <c r="B32" s="938"/>
      <c r="C32" s="938"/>
      <c r="D32" s="938"/>
      <c r="E32" s="938"/>
      <c r="F32" s="938"/>
      <c r="G32" s="938"/>
    </row>
    <row r="33" spans="1:7" ht="12.75">
      <c r="A33" s="938"/>
      <c r="B33" s="938"/>
      <c r="C33" s="938"/>
      <c r="D33" s="938"/>
      <c r="E33" s="938"/>
      <c r="F33" s="938"/>
      <c r="G33" s="938"/>
    </row>
    <row r="34" spans="1:7" ht="12.75">
      <c r="A34" s="938"/>
      <c r="B34" s="938"/>
      <c r="C34" s="938"/>
      <c r="D34" s="938"/>
      <c r="E34" s="938"/>
      <c r="F34" s="938"/>
      <c r="G34" s="938"/>
    </row>
    <row r="35" spans="1:7" ht="12.75">
      <c r="A35" s="938"/>
      <c r="B35" s="938"/>
      <c r="C35" s="938"/>
      <c r="D35" s="938"/>
      <c r="E35" s="938"/>
      <c r="F35" s="938"/>
      <c r="G35" s="938"/>
    </row>
    <row r="36" spans="1:7" ht="12.75">
      <c r="A36" s="938"/>
      <c r="B36" s="938"/>
      <c r="C36" s="938"/>
      <c r="D36" s="938"/>
      <c r="E36" s="938"/>
      <c r="F36" s="938"/>
      <c r="G36" s="938"/>
    </row>
    <row r="37" spans="1:7" ht="12.75">
      <c r="A37" s="938"/>
      <c r="B37" s="938"/>
      <c r="C37" s="938"/>
      <c r="D37" s="938"/>
      <c r="E37" s="938"/>
      <c r="F37" s="938"/>
      <c r="G37" s="938"/>
    </row>
    <row r="38" spans="1:7" ht="12.75">
      <c r="A38" s="938"/>
      <c r="B38" s="938"/>
      <c r="C38" s="938"/>
      <c r="D38" s="938"/>
      <c r="E38" s="938"/>
      <c r="F38" s="938"/>
      <c r="G38" s="938"/>
    </row>
    <row r="39" spans="1:7" ht="12.75">
      <c r="A39" s="938"/>
      <c r="B39" s="938"/>
      <c r="C39" s="938"/>
      <c r="D39" s="938"/>
      <c r="E39" s="938"/>
      <c r="F39" s="938"/>
      <c r="G39" s="938"/>
    </row>
    <row r="40" spans="1:7" ht="12.75">
      <c r="A40" s="938"/>
      <c r="B40" s="938"/>
      <c r="C40" s="938"/>
      <c r="D40" s="938"/>
      <c r="E40" s="938"/>
      <c r="F40" s="938"/>
      <c r="G40" s="938"/>
    </row>
    <row r="41" spans="1:7" ht="12.75">
      <c r="A41" s="938"/>
      <c r="B41" s="938"/>
      <c r="C41" s="938"/>
      <c r="D41" s="938"/>
      <c r="E41" s="938"/>
      <c r="F41" s="938"/>
      <c r="G41" s="938"/>
    </row>
    <row r="42" spans="1:7" ht="12.75">
      <c r="A42" s="938" t="s">
        <v>907</v>
      </c>
      <c r="B42" s="938" t="s">
        <v>8</v>
      </c>
      <c r="C42" s="939" t="s">
        <v>9</v>
      </c>
      <c r="F42" s="991"/>
      <c r="G42" s="992" t="s">
        <v>1060</v>
      </c>
    </row>
    <row r="43" spans="1:7" ht="12.75">
      <c r="A43" s="938" t="s">
        <v>10</v>
      </c>
      <c r="B43" s="993">
        <v>257085288</v>
      </c>
      <c r="C43" s="939" t="s">
        <v>11</v>
      </c>
      <c r="G43" s="938"/>
    </row>
    <row r="44" spans="1:5" ht="12.75">
      <c r="A44" s="938"/>
      <c r="E44" s="994"/>
    </row>
    <row r="45" spans="1:53" ht="12.75">
      <c r="A45" s="938"/>
      <c r="B45" s="938"/>
      <c r="C45" s="938"/>
      <c r="D45" s="938"/>
      <c r="E45" s="938"/>
      <c r="F45" s="938"/>
      <c r="G45" s="938"/>
      <c r="H45" s="995"/>
      <c r="I45" s="938"/>
      <c r="J45" s="938"/>
      <c r="K45" s="938"/>
      <c r="L45" s="938"/>
      <c r="M45" s="938"/>
      <c r="N45" s="938"/>
      <c r="O45" s="938"/>
      <c r="P45" s="938"/>
      <c r="Q45" s="938"/>
      <c r="R45" s="938"/>
      <c r="S45" s="938"/>
      <c r="T45" s="938"/>
      <c r="U45" s="938"/>
      <c r="V45" s="938"/>
      <c r="W45" s="938"/>
      <c r="X45" s="938"/>
      <c r="Y45" s="938"/>
      <c r="Z45" s="938"/>
      <c r="AA45" s="938"/>
      <c r="AB45" s="938"/>
      <c r="AC45" s="938"/>
      <c r="AD45" s="938"/>
      <c r="AE45" s="938"/>
      <c r="AF45" s="938"/>
      <c r="AG45" s="938"/>
      <c r="AH45" s="938"/>
      <c r="AI45" s="938"/>
      <c r="AJ45" s="938"/>
      <c r="AK45" s="938"/>
      <c r="AL45" s="938"/>
      <c r="AM45" s="938"/>
      <c r="AN45" s="938"/>
      <c r="AO45" s="938"/>
      <c r="AP45" s="938"/>
      <c r="AQ45" s="938"/>
      <c r="AR45" s="938"/>
      <c r="AS45" s="938"/>
      <c r="AT45" s="938"/>
      <c r="AU45" s="938"/>
      <c r="AV45" s="938"/>
      <c r="AW45" s="938"/>
      <c r="AX45" s="938"/>
      <c r="AY45" s="938"/>
      <c r="AZ45" s="938"/>
      <c r="BA45" s="938"/>
    </row>
    <row r="46" spans="1:53" ht="12.75">
      <c r="A46" s="938"/>
      <c r="B46" s="938"/>
      <c r="C46" s="938"/>
      <c r="D46" s="938"/>
      <c r="E46" s="938"/>
      <c r="F46" s="938"/>
      <c r="G46" s="938"/>
      <c r="H46" s="996"/>
      <c r="I46" s="938"/>
      <c r="J46" s="938"/>
      <c r="K46" s="938"/>
      <c r="L46" s="938"/>
      <c r="M46" s="938"/>
      <c r="N46" s="938"/>
      <c r="O46" s="938"/>
      <c r="P46" s="938"/>
      <c r="Q46" s="938"/>
      <c r="R46" s="938"/>
      <c r="S46" s="938"/>
      <c r="T46" s="938"/>
      <c r="U46" s="938"/>
      <c r="V46" s="938"/>
      <c r="W46" s="938"/>
      <c r="X46" s="938"/>
      <c r="Y46" s="938"/>
      <c r="Z46" s="938"/>
      <c r="AA46" s="938"/>
      <c r="AB46" s="938"/>
      <c r="AC46" s="938"/>
      <c r="AD46" s="938"/>
      <c r="AE46" s="938"/>
      <c r="AF46" s="938"/>
      <c r="AG46" s="938"/>
      <c r="AH46" s="938"/>
      <c r="AI46" s="938"/>
      <c r="AJ46" s="938"/>
      <c r="AK46" s="938"/>
      <c r="AL46" s="938"/>
      <c r="AM46" s="938"/>
      <c r="AN46" s="938"/>
      <c r="AO46" s="938"/>
      <c r="AP46" s="938"/>
      <c r="AQ46" s="938"/>
      <c r="AR46" s="938"/>
      <c r="AS46" s="938"/>
      <c r="AT46" s="938"/>
      <c r="AU46" s="938"/>
      <c r="AV46" s="938"/>
      <c r="AW46" s="938"/>
      <c r="AX46" s="938"/>
      <c r="AY46" s="938"/>
      <c r="AZ46" s="938"/>
      <c r="BA46" s="938"/>
    </row>
    <row r="47" spans="1:53" ht="12.75">
      <c r="A47" s="997"/>
      <c r="B47" s="997"/>
      <c r="C47" s="997"/>
      <c r="D47" s="997"/>
      <c r="E47" s="997"/>
      <c r="F47" s="997"/>
      <c r="G47" s="997"/>
      <c r="H47" s="945"/>
      <c r="I47" s="956"/>
      <c r="J47" s="956"/>
      <c r="K47" s="956"/>
      <c r="L47" s="956"/>
      <c r="M47" s="956"/>
      <c r="N47" s="956"/>
      <c r="O47" s="956"/>
      <c r="P47" s="956"/>
      <c r="Q47" s="956"/>
      <c r="R47" s="956"/>
      <c r="S47" s="956"/>
      <c r="T47" s="956"/>
      <c r="U47" s="956"/>
      <c r="V47" s="956"/>
      <c r="W47" s="956"/>
      <c r="X47" s="956"/>
      <c r="Y47" s="956"/>
      <c r="Z47" s="956"/>
      <c r="AA47" s="956"/>
      <c r="AB47" s="956"/>
      <c r="AC47" s="956"/>
      <c r="AD47" s="956"/>
      <c r="AE47" s="956"/>
      <c r="AF47" s="956"/>
      <c r="AG47" s="956"/>
      <c r="AH47" s="956"/>
      <c r="AI47" s="938"/>
      <c r="AJ47" s="938"/>
      <c r="AK47" s="938"/>
      <c r="AL47" s="938"/>
      <c r="AM47" s="938"/>
      <c r="AN47" s="938"/>
      <c r="AO47" s="938"/>
      <c r="AP47" s="938"/>
      <c r="AQ47" s="938"/>
      <c r="AR47" s="938"/>
      <c r="AS47" s="938"/>
      <c r="AT47" s="938"/>
      <c r="AU47" s="938"/>
      <c r="AV47" s="938"/>
      <c r="AW47" s="938"/>
      <c r="AX47" s="938"/>
      <c r="AY47" s="938"/>
      <c r="AZ47" s="938"/>
      <c r="BA47" s="938"/>
    </row>
    <row r="48" spans="1:53" ht="12.75">
      <c r="A48" s="997"/>
      <c r="B48" s="997"/>
      <c r="C48" s="997"/>
      <c r="D48" s="997"/>
      <c r="E48" s="997"/>
      <c r="F48" s="997"/>
      <c r="G48" s="997"/>
      <c r="I48" s="938"/>
      <c r="J48" s="938"/>
      <c r="K48" s="938"/>
      <c r="L48" s="938"/>
      <c r="M48" s="938"/>
      <c r="N48" s="938"/>
      <c r="O48" s="938"/>
      <c r="P48" s="938"/>
      <c r="Q48" s="938"/>
      <c r="R48" s="938"/>
      <c r="S48" s="938"/>
      <c r="T48" s="938"/>
      <c r="U48" s="938"/>
      <c r="V48" s="938"/>
      <c r="W48" s="938"/>
      <c r="X48" s="938"/>
      <c r="Y48" s="938"/>
      <c r="Z48" s="938"/>
      <c r="AA48" s="938"/>
      <c r="AB48" s="938"/>
      <c r="AC48" s="938"/>
      <c r="AD48" s="938"/>
      <c r="AE48" s="938"/>
      <c r="AF48" s="938"/>
      <c r="AG48" s="938"/>
      <c r="AH48" s="938"/>
      <c r="AI48" s="938"/>
      <c r="AJ48" s="938"/>
      <c r="AK48" s="938"/>
      <c r="AL48" s="938"/>
      <c r="AM48" s="938"/>
      <c r="AN48" s="938"/>
      <c r="AO48" s="938"/>
      <c r="AP48" s="938"/>
      <c r="AQ48" s="938"/>
      <c r="AR48" s="938"/>
      <c r="AS48" s="938"/>
      <c r="AT48" s="938"/>
      <c r="AU48" s="938"/>
      <c r="AV48" s="938"/>
      <c r="AW48" s="938"/>
      <c r="AX48" s="938"/>
      <c r="AY48" s="938"/>
      <c r="AZ48" s="938"/>
      <c r="BA48" s="938"/>
    </row>
    <row r="49" spans="1:53" ht="12.75">
      <c r="A49" s="997"/>
      <c r="B49" s="962"/>
      <c r="C49" s="962"/>
      <c r="D49" s="962"/>
      <c r="E49" s="998"/>
      <c r="F49" s="998"/>
      <c r="G49" s="956"/>
      <c r="H49" s="956"/>
      <c r="I49" s="938"/>
      <c r="J49" s="938"/>
      <c r="K49" s="938"/>
      <c r="L49" s="938"/>
      <c r="M49" s="938"/>
      <c r="N49" s="938"/>
      <c r="O49" s="938"/>
      <c r="P49" s="938"/>
      <c r="Q49" s="938"/>
      <c r="R49" s="938"/>
      <c r="S49" s="938"/>
      <c r="T49" s="938"/>
      <c r="U49" s="938"/>
      <c r="V49" s="938"/>
      <c r="W49" s="938"/>
      <c r="X49" s="938"/>
      <c r="Y49" s="938"/>
      <c r="Z49" s="938"/>
      <c r="AA49" s="938"/>
      <c r="AB49" s="938"/>
      <c r="AC49" s="938"/>
      <c r="AD49" s="938"/>
      <c r="AE49" s="938"/>
      <c r="AF49" s="938"/>
      <c r="AG49" s="938"/>
      <c r="AH49" s="938"/>
      <c r="AI49" s="938"/>
      <c r="AJ49" s="938"/>
      <c r="AK49" s="938"/>
      <c r="AL49" s="938"/>
      <c r="AM49" s="938"/>
      <c r="AN49" s="938"/>
      <c r="AO49" s="938"/>
      <c r="AP49" s="938"/>
      <c r="AQ49" s="938"/>
      <c r="AR49" s="938"/>
      <c r="AS49" s="938"/>
      <c r="AT49" s="938"/>
      <c r="AU49" s="938"/>
      <c r="AV49" s="938"/>
      <c r="AW49" s="938"/>
      <c r="AX49" s="938"/>
      <c r="AY49" s="938"/>
      <c r="AZ49" s="938"/>
      <c r="BA49" s="938"/>
    </row>
    <row r="50" spans="1:53" ht="12.75">
      <c r="A50" s="938"/>
      <c r="B50" s="938"/>
      <c r="C50" s="998"/>
      <c r="D50" s="998"/>
      <c r="E50" s="998"/>
      <c r="F50" s="998"/>
      <c r="G50" s="962"/>
      <c r="H50" s="962"/>
      <c r="I50" s="938"/>
      <c r="J50" s="938"/>
      <c r="K50" s="938"/>
      <c r="L50" s="938"/>
      <c r="M50" s="938"/>
      <c r="N50" s="938"/>
      <c r="O50" s="938"/>
      <c r="P50" s="938"/>
      <c r="Q50" s="938"/>
      <c r="R50" s="938"/>
      <c r="S50" s="938"/>
      <c r="T50" s="938"/>
      <c r="U50" s="938"/>
      <c r="V50" s="938"/>
      <c r="W50" s="938"/>
      <c r="X50" s="938"/>
      <c r="Y50" s="938"/>
      <c r="Z50" s="938"/>
      <c r="AA50" s="938"/>
      <c r="AB50" s="938"/>
      <c r="AC50" s="938"/>
      <c r="AD50" s="938"/>
      <c r="AE50" s="938"/>
      <c r="AF50" s="938"/>
      <c r="AG50" s="938"/>
      <c r="AH50" s="938"/>
      <c r="AI50" s="938"/>
      <c r="AJ50" s="938"/>
      <c r="AK50" s="938"/>
      <c r="AL50" s="938"/>
      <c r="AM50" s="938"/>
      <c r="AN50" s="938"/>
      <c r="AO50" s="938"/>
      <c r="AP50" s="938"/>
      <c r="AQ50" s="938"/>
      <c r="AR50" s="938"/>
      <c r="AS50" s="938"/>
      <c r="AT50" s="938"/>
      <c r="AU50" s="938"/>
      <c r="AV50" s="938"/>
      <c r="AW50" s="938"/>
      <c r="AX50" s="938"/>
      <c r="AY50" s="938"/>
      <c r="AZ50" s="938"/>
      <c r="BA50" s="938"/>
    </row>
    <row r="51" spans="1:53" ht="12.75">
      <c r="A51" s="938"/>
      <c r="B51" s="938"/>
      <c r="C51" s="998"/>
      <c r="D51" s="998"/>
      <c r="E51" s="998"/>
      <c r="F51" s="998"/>
      <c r="G51" s="998"/>
      <c r="H51" s="998"/>
      <c r="I51" s="938"/>
      <c r="J51" s="938"/>
      <c r="K51" s="938"/>
      <c r="L51" s="938"/>
      <c r="M51" s="938"/>
      <c r="N51" s="938"/>
      <c r="O51" s="938"/>
      <c r="P51" s="938"/>
      <c r="Q51" s="938"/>
      <c r="R51" s="938"/>
      <c r="S51" s="938"/>
      <c r="T51" s="938"/>
      <c r="U51" s="938"/>
      <c r="V51" s="938"/>
      <c r="W51" s="938"/>
      <c r="X51" s="938"/>
      <c r="Y51" s="938"/>
      <c r="Z51" s="938"/>
      <c r="AA51" s="938"/>
      <c r="AB51" s="938"/>
      <c r="AC51" s="938"/>
      <c r="AD51" s="938"/>
      <c r="AE51" s="938"/>
      <c r="AF51" s="938"/>
      <c r="AG51" s="938"/>
      <c r="AH51" s="938"/>
      <c r="AI51" s="938"/>
      <c r="AJ51" s="938"/>
      <c r="AK51" s="938"/>
      <c r="AL51" s="938"/>
      <c r="AM51" s="938"/>
      <c r="AN51" s="938"/>
      <c r="AO51" s="938"/>
      <c r="AP51" s="938"/>
      <c r="AQ51" s="938"/>
      <c r="AR51" s="938"/>
      <c r="AS51" s="938"/>
      <c r="AT51" s="938"/>
      <c r="AU51" s="938"/>
      <c r="AV51" s="938"/>
      <c r="AW51" s="938"/>
      <c r="AX51" s="938"/>
      <c r="AY51" s="938"/>
      <c r="AZ51" s="938"/>
      <c r="BA51" s="938"/>
    </row>
    <row r="52" spans="1:53" ht="12.75">
      <c r="A52" s="938"/>
      <c r="B52" s="938"/>
      <c r="C52" s="998"/>
      <c r="D52" s="998"/>
      <c r="E52" s="998"/>
      <c r="F52" s="998"/>
      <c r="G52" s="998"/>
      <c r="H52" s="998"/>
      <c r="I52" s="938"/>
      <c r="J52" s="938"/>
      <c r="K52" s="938"/>
      <c r="L52" s="938"/>
      <c r="M52" s="938"/>
      <c r="N52" s="938"/>
      <c r="O52" s="938"/>
      <c r="P52" s="938"/>
      <c r="Q52" s="938"/>
      <c r="R52" s="938"/>
      <c r="S52" s="938"/>
      <c r="T52" s="938"/>
      <c r="U52" s="938"/>
      <c r="V52" s="938"/>
      <c r="W52" s="938"/>
      <c r="X52" s="938"/>
      <c r="Y52" s="938"/>
      <c r="Z52" s="938"/>
      <c r="AA52" s="938"/>
      <c r="AB52" s="938"/>
      <c r="AC52" s="938"/>
      <c r="AD52" s="938"/>
      <c r="AE52" s="938"/>
      <c r="AF52" s="938"/>
      <c r="AG52" s="938"/>
      <c r="AH52" s="938"/>
      <c r="AI52" s="938"/>
      <c r="AJ52" s="938"/>
      <c r="AK52" s="938"/>
      <c r="AL52" s="938"/>
      <c r="AM52" s="938"/>
      <c r="AN52" s="938"/>
      <c r="AO52" s="938"/>
      <c r="AP52" s="938"/>
      <c r="AQ52" s="938"/>
      <c r="AR52" s="938"/>
      <c r="AS52" s="938"/>
      <c r="AT52" s="938"/>
      <c r="AU52" s="938"/>
      <c r="AV52" s="938"/>
      <c r="AW52" s="938"/>
      <c r="AX52" s="938"/>
      <c r="AY52" s="938"/>
      <c r="AZ52" s="938"/>
      <c r="BA52" s="938"/>
    </row>
    <row r="53" spans="1:53" ht="12.75">
      <c r="A53" s="938"/>
      <c r="B53" s="938"/>
      <c r="C53" s="938"/>
      <c r="D53" s="938"/>
      <c r="E53" s="938"/>
      <c r="F53" s="938"/>
      <c r="G53" s="938"/>
      <c r="I53" s="938"/>
      <c r="J53" s="938"/>
      <c r="K53" s="938"/>
      <c r="L53" s="938"/>
      <c r="M53" s="938"/>
      <c r="N53" s="938"/>
      <c r="O53" s="938"/>
      <c r="P53" s="938"/>
      <c r="Q53" s="938"/>
      <c r="R53" s="938"/>
      <c r="S53" s="938"/>
      <c r="T53" s="938"/>
      <c r="U53" s="938"/>
      <c r="V53" s="938"/>
      <c r="W53" s="938"/>
      <c r="X53" s="938"/>
      <c r="Y53" s="938"/>
      <c r="Z53" s="938"/>
      <c r="AA53" s="938"/>
      <c r="AB53" s="938"/>
      <c r="AC53" s="938"/>
      <c r="AD53" s="938"/>
      <c r="AE53" s="938"/>
      <c r="AF53" s="938"/>
      <c r="AG53" s="938"/>
      <c r="AH53" s="938"/>
      <c r="AI53" s="938"/>
      <c r="AJ53" s="938"/>
      <c r="AK53" s="938"/>
      <c r="AL53" s="938"/>
      <c r="AM53" s="938"/>
      <c r="AN53" s="938"/>
      <c r="AO53" s="938"/>
      <c r="AP53" s="938"/>
      <c r="AQ53" s="938"/>
      <c r="AR53" s="938"/>
      <c r="AS53" s="938"/>
      <c r="AT53" s="938"/>
      <c r="AU53" s="938"/>
      <c r="AV53" s="938"/>
      <c r="AW53" s="938"/>
      <c r="AX53" s="938"/>
      <c r="AY53" s="938"/>
      <c r="AZ53" s="938"/>
      <c r="BA53" s="938"/>
    </row>
    <row r="54" spans="1:53" ht="12.75">
      <c r="A54" s="938"/>
      <c r="B54" s="938"/>
      <c r="C54" s="938"/>
      <c r="D54" s="938"/>
      <c r="E54" s="938"/>
      <c r="F54" s="938"/>
      <c r="G54" s="938"/>
      <c r="I54" s="938"/>
      <c r="J54" s="938"/>
      <c r="K54" s="938"/>
      <c r="L54" s="938"/>
      <c r="M54" s="938"/>
      <c r="N54" s="938"/>
      <c r="O54" s="938"/>
      <c r="P54" s="938"/>
      <c r="Q54" s="938"/>
      <c r="R54" s="938"/>
      <c r="S54" s="938"/>
      <c r="T54" s="938"/>
      <c r="U54" s="938"/>
      <c r="V54" s="938"/>
      <c r="W54" s="938"/>
      <c r="X54" s="938"/>
      <c r="Y54" s="938"/>
      <c r="Z54" s="938"/>
      <c r="AA54" s="938"/>
      <c r="AB54" s="938"/>
      <c r="AC54" s="938"/>
      <c r="AD54" s="938"/>
      <c r="AE54" s="938"/>
      <c r="AF54" s="938"/>
      <c r="AG54" s="938"/>
      <c r="AH54" s="938"/>
      <c r="AI54" s="938"/>
      <c r="AJ54" s="938"/>
      <c r="AK54" s="938"/>
      <c r="AL54" s="938"/>
      <c r="AM54" s="938"/>
      <c r="AN54" s="938"/>
      <c r="AO54" s="938"/>
      <c r="AP54" s="938"/>
      <c r="AQ54" s="938"/>
      <c r="AR54" s="938"/>
      <c r="AS54" s="938"/>
      <c r="AT54" s="938"/>
      <c r="AU54" s="938"/>
      <c r="AV54" s="938"/>
      <c r="AW54" s="938"/>
      <c r="AX54" s="938"/>
      <c r="AY54" s="938"/>
      <c r="AZ54" s="938"/>
      <c r="BA54" s="938"/>
    </row>
    <row r="55" spans="1:53" ht="12.75">
      <c r="A55" s="938"/>
      <c r="B55" s="938"/>
      <c r="C55" s="938"/>
      <c r="D55" s="938"/>
      <c r="E55" s="938"/>
      <c r="F55" s="938"/>
      <c r="G55" s="938"/>
      <c r="I55" s="938"/>
      <c r="J55" s="938"/>
      <c r="K55" s="938"/>
      <c r="L55" s="938"/>
      <c r="M55" s="938"/>
      <c r="N55" s="938"/>
      <c r="O55" s="938"/>
      <c r="P55" s="938"/>
      <c r="Q55" s="938"/>
      <c r="R55" s="938"/>
      <c r="S55" s="938"/>
      <c r="T55" s="938"/>
      <c r="U55" s="938"/>
      <c r="V55" s="938"/>
      <c r="W55" s="938"/>
      <c r="X55" s="938"/>
      <c r="Y55" s="938"/>
      <c r="Z55" s="938"/>
      <c r="AA55" s="938"/>
      <c r="AB55" s="938"/>
      <c r="AC55" s="938"/>
      <c r="AD55" s="938"/>
      <c r="AE55" s="938"/>
      <c r="AF55" s="938"/>
      <c r="AG55" s="938"/>
      <c r="AH55" s="938"/>
      <c r="AI55" s="938"/>
      <c r="AJ55" s="938"/>
      <c r="AK55" s="938"/>
      <c r="AL55" s="938"/>
      <c r="AM55" s="938"/>
      <c r="AN55" s="938"/>
      <c r="AO55" s="938"/>
      <c r="AP55" s="938"/>
      <c r="AQ55" s="938"/>
      <c r="AR55" s="938"/>
      <c r="AS55" s="938"/>
      <c r="AT55" s="938"/>
      <c r="AU55" s="938"/>
      <c r="AV55" s="938"/>
      <c r="AW55" s="938"/>
      <c r="AX55" s="938"/>
      <c r="AY55" s="938"/>
      <c r="AZ55" s="938"/>
      <c r="BA55" s="938"/>
    </row>
    <row r="56" spans="1:53" ht="12.75">
      <c r="A56" s="938"/>
      <c r="B56" s="938"/>
      <c r="C56" s="938"/>
      <c r="D56" s="938"/>
      <c r="E56" s="938"/>
      <c r="F56" s="938"/>
      <c r="G56" s="938"/>
      <c r="I56" s="938"/>
      <c r="J56" s="938"/>
      <c r="K56" s="938"/>
      <c r="L56" s="938"/>
      <c r="M56" s="938"/>
      <c r="N56" s="938"/>
      <c r="O56" s="938"/>
      <c r="P56" s="938"/>
      <c r="Q56" s="938"/>
      <c r="R56" s="938"/>
      <c r="S56" s="938"/>
      <c r="T56" s="938"/>
      <c r="U56" s="938"/>
      <c r="V56" s="938"/>
      <c r="W56" s="938"/>
      <c r="X56" s="938"/>
      <c r="Y56" s="938"/>
      <c r="Z56" s="938"/>
      <c r="AA56" s="938"/>
      <c r="AB56" s="938"/>
      <c r="AC56" s="938"/>
      <c r="AD56" s="938"/>
      <c r="AE56" s="938"/>
      <c r="AF56" s="938"/>
      <c r="AG56" s="938"/>
      <c r="AH56" s="938"/>
      <c r="AI56" s="938"/>
      <c r="AJ56" s="938"/>
      <c r="AK56" s="938"/>
      <c r="AL56" s="938"/>
      <c r="AM56" s="938"/>
      <c r="AN56" s="938"/>
      <c r="AO56" s="938"/>
      <c r="AP56" s="938"/>
      <c r="AQ56" s="938"/>
      <c r="AR56" s="938"/>
      <c r="AS56" s="938"/>
      <c r="AT56" s="938"/>
      <c r="AU56" s="938"/>
      <c r="AV56" s="938"/>
      <c r="AW56" s="938"/>
      <c r="AX56" s="938"/>
      <c r="AY56" s="938"/>
      <c r="AZ56" s="938"/>
      <c r="BA56" s="938"/>
    </row>
    <row r="57" spans="1:53" ht="12.75">
      <c r="A57" s="938"/>
      <c r="B57" s="938"/>
      <c r="C57" s="938"/>
      <c r="D57" s="938"/>
      <c r="E57" s="938"/>
      <c r="F57" s="938"/>
      <c r="G57" s="938"/>
      <c r="I57" s="938"/>
      <c r="J57" s="938"/>
      <c r="K57" s="938"/>
      <c r="L57" s="938"/>
      <c r="M57" s="938"/>
      <c r="N57" s="938"/>
      <c r="O57" s="938"/>
      <c r="P57" s="938"/>
      <c r="Q57" s="938"/>
      <c r="R57" s="938"/>
      <c r="S57" s="938"/>
      <c r="T57" s="938"/>
      <c r="U57" s="938"/>
      <c r="V57" s="938"/>
      <c r="W57" s="938"/>
      <c r="X57" s="938"/>
      <c r="Y57" s="938"/>
      <c r="Z57" s="938"/>
      <c r="AA57" s="938"/>
      <c r="AB57" s="938"/>
      <c r="AC57" s="938"/>
      <c r="AD57" s="938"/>
      <c r="AE57" s="938"/>
      <c r="AF57" s="938"/>
      <c r="AG57" s="938"/>
      <c r="AH57" s="938"/>
      <c r="AI57" s="938"/>
      <c r="AJ57" s="938"/>
      <c r="AK57" s="938"/>
      <c r="AL57" s="938"/>
      <c r="AM57" s="938"/>
      <c r="AN57" s="938"/>
      <c r="AO57" s="938"/>
      <c r="AP57" s="938"/>
      <c r="AQ57" s="938"/>
      <c r="AR57" s="938"/>
      <c r="AS57" s="938"/>
      <c r="AT57" s="938"/>
      <c r="AU57" s="938"/>
      <c r="AV57" s="938"/>
      <c r="AW57" s="938"/>
      <c r="AX57" s="938"/>
      <c r="AY57" s="938"/>
      <c r="AZ57" s="938"/>
      <c r="BA57" s="938"/>
    </row>
    <row r="58" spans="1:53" ht="12.75">
      <c r="A58" s="938"/>
      <c r="B58" s="938"/>
      <c r="C58" s="938"/>
      <c r="D58" s="938"/>
      <c r="E58" s="938"/>
      <c r="F58" s="938"/>
      <c r="G58" s="938"/>
      <c r="I58" s="938"/>
      <c r="J58" s="938"/>
      <c r="K58" s="938"/>
      <c r="L58" s="938"/>
      <c r="M58" s="938"/>
      <c r="N58" s="938"/>
      <c r="O58" s="938"/>
      <c r="P58" s="938"/>
      <c r="Q58" s="938"/>
      <c r="R58" s="938"/>
      <c r="S58" s="938"/>
      <c r="T58" s="938"/>
      <c r="U58" s="938"/>
      <c r="V58" s="938"/>
      <c r="W58" s="938"/>
      <c r="X58" s="938"/>
      <c r="Y58" s="938"/>
      <c r="Z58" s="938"/>
      <c r="AA58" s="938"/>
      <c r="AB58" s="938"/>
      <c r="AC58" s="938"/>
      <c r="AD58" s="938"/>
      <c r="AE58" s="938"/>
      <c r="AF58" s="938"/>
      <c r="AG58" s="938"/>
      <c r="AH58" s="938"/>
      <c r="AI58" s="938"/>
      <c r="AJ58" s="938"/>
      <c r="AK58" s="938"/>
      <c r="AL58" s="938"/>
      <c r="AM58" s="938"/>
      <c r="AN58" s="938"/>
      <c r="AO58" s="938"/>
      <c r="AP58" s="938"/>
      <c r="AQ58" s="938"/>
      <c r="AR58" s="938"/>
      <c r="AS58" s="938"/>
      <c r="AT58" s="938"/>
      <c r="AU58" s="938"/>
      <c r="AV58" s="938"/>
      <c r="AW58" s="938"/>
      <c r="AX58" s="938"/>
      <c r="AY58" s="938"/>
      <c r="AZ58" s="938"/>
      <c r="BA58" s="938"/>
    </row>
    <row r="59" spans="1:53" ht="12.75">
      <c r="A59" s="938"/>
      <c r="B59" s="938"/>
      <c r="C59" s="938"/>
      <c r="D59" s="938"/>
      <c r="E59" s="938"/>
      <c r="F59" s="938"/>
      <c r="G59" s="938"/>
      <c r="I59" s="938"/>
      <c r="J59" s="938"/>
      <c r="K59" s="938"/>
      <c r="L59" s="938"/>
      <c r="M59" s="938"/>
      <c r="N59" s="938"/>
      <c r="O59" s="938"/>
      <c r="P59" s="938"/>
      <c r="Q59" s="938"/>
      <c r="R59" s="938"/>
      <c r="S59" s="938"/>
      <c r="T59" s="938"/>
      <c r="U59" s="938"/>
      <c r="V59" s="938"/>
      <c r="W59" s="938"/>
      <c r="X59" s="938"/>
      <c r="Y59" s="938"/>
      <c r="Z59" s="938"/>
      <c r="AA59" s="938"/>
      <c r="AB59" s="938"/>
      <c r="AC59" s="938"/>
      <c r="AD59" s="938"/>
      <c r="AE59" s="938"/>
      <c r="AF59" s="938"/>
      <c r="AG59" s="938"/>
      <c r="AH59" s="938"/>
      <c r="AI59" s="938"/>
      <c r="AJ59" s="938"/>
      <c r="AK59" s="938"/>
      <c r="AL59" s="938"/>
      <c r="AM59" s="938"/>
      <c r="AN59" s="938"/>
      <c r="AO59" s="938"/>
      <c r="AP59" s="938"/>
      <c r="AQ59" s="938"/>
      <c r="AR59" s="938"/>
      <c r="AS59" s="938"/>
      <c r="AT59" s="938"/>
      <c r="AU59" s="938"/>
      <c r="AV59" s="938"/>
      <c r="AW59" s="938"/>
      <c r="AX59" s="938"/>
      <c r="AY59" s="938"/>
      <c r="AZ59" s="938"/>
      <c r="BA59" s="938"/>
    </row>
    <row r="60" spans="1:53" ht="12.75">
      <c r="A60" s="938"/>
      <c r="B60" s="938"/>
      <c r="C60" s="938"/>
      <c r="D60" s="938"/>
      <c r="E60" s="938"/>
      <c r="F60" s="938"/>
      <c r="G60" s="938"/>
      <c r="I60" s="938"/>
      <c r="J60" s="938"/>
      <c r="K60" s="938"/>
      <c r="L60" s="938"/>
      <c r="M60" s="938"/>
      <c r="N60" s="938"/>
      <c r="O60" s="938"/>
      <c r="P60" s="938"/>
      <c r="Q60" s="938"/>
      <c r="R60" s="938"/>
      <c r="S60" s="938"/>
      <c r="T60" s="938"/>
      <c r="U60" s="938"/>
      <c r="V60" s="938"/>
      <c r="W60" s="938"/>
      <c r="X60" s="938"/>
      <c r="Y60" s="938"/>
      <c r="Z60" s="938"/>
      <c r="AA60" s="938"/>
      <c r="AB60" s="938"/>
      <c r="AC60" s="938"/>
      <c r="AD60" s="938"/>
      <c r="AE60" s="938"/>
      <c r="AF60" s="938"/>
      <c r="AG60" s="938"/>
      <c r="AH60" s="938"/>
      <c r="AI60" s="938"/>
      <c r="AJ60" s="938"/>
      <c r="AK60" s="938"/>
      <c r="AL60" s="938"/>
      <c r="AM60" s="938"/>
      <c r="AN60" s="938"/>
      <c r="AO60" s="938"/>
      <c r="AP60" s="938"/>
      <c r="AQ60" s="938"/>
      <c r="AR60" s="938"/>
      <c r="AS60" s="938"/>
      <c r="AT60" s="938"/>
      <c r="AU60" s="938"/>
      <c r="AV60" s="938"/>
      <c r="AW60" s="938"/>
      <c r="AX60" s="938"/>
      <c r="AY60" s="938"/>
      <c r="AZ60" s="938"/>
      <c r="BA60" s="938"/>
    </row>
    <row r="61" spans="1:53" ht="12.75">
      <c r="A61" s="938"/>
      <c r="B61" s="938"/>
      <c r="C61" s="938"/>
      <c r="D61" s="938"/>
      <c r="E61" s="938"/>
      <c r="F61" s="938"/>
      <c r="G61" s="938"/>
      <c r="I61" s="938"/>
      <c r="J61" s="938"/>
      <c r="K61" s="938"/>
      <c r="L61" s="938"/>
      <c r="M61" s="938"/>
      <c r="N61" s="938"/>
      <c r="O61" s="938"/>
      <c r="P61" s="938"/>
      <c r="Q61" s="938"/>
      <c r="R61" s="938"/>
      <c r="S61" s="938"/>
      <c r="T61" s="938"/>
      <c r="U61" s="938"/>
      <c r="V61" s="938"/>
      <c r="W61" s="938"/>
      <c r="X61" s="938"/>
      <c r="Y61" s="938"/>
      <c r="Z61" s="938"/>
      <c r="AA61" s="938"/>
      <c r="AB61" s="938"/>
      <c r="AC61" s="938"/>
      <c r="AD61" s="938"/>
      <c r="AE61" s="938"/>
      <c r="AF61" s="938"/>
      <c r="AG61" s="938"/>
      <c r="AH61" s="938"/>
      <c r="AI61" s="938"/>
      <c r="AJ61" s="938"/>
      <c r="AK61" s="938"/>
      <c r="AL61" s="938"/>
      <c r="AM61" s="938"/>
      <c r="AN61" s="938"/>
      <c r="AO61" s="938"/>
      <c r="AP61" s="938"/>
      <c r="AQ61" s="938"/>
      <c r="AR61" s="938"/>
      <c r="AS61" s="938"/>
      <c r="AT61" s="938"/>
      <c r="AU61" s="938"/>
      <c r="AV61" s="938"/>
      <c r="AW61" s="938"/>
      <c r="AX61" s="938"/>
      <c r="AY61" s="938"/>
      <c r="AZ61" s="938"/>
      <c r="BA61" s="938"/>
    </row>
    <row r="62" spans="1:53" ht="12.75">
      <c r="A62" s="938"/>
      <c r="B62" s="938"/>
      <c r="C62" s="938"/>
      <c r="D62" s="938"/>
      <c r="E62" s="938"/>
      <c r="F62" s="938"/>
      <c r="G62" s="938"/>
      <c r="I62" s="938"/>
      <c r="J62" s="938"/>
      <c r="K62" s="938"/>
      <c r="L62" s="938"/>
      <c r="M62" s="938"/>
      <c r="N62" s="938"/>
      <c r="O62" s="938"/>
      <c r="P62" s="938"/>
      <c r="Q62" s="938"/>
      <c r="R62" s="938"/>
      <c r="S62" s="938"/>
      <c r="T62" s="938"/>
      <c r="U62" s="938"/>
      <c r="V62" s="938"/>
      <c r="W62" s="938"/>
      <c r="X62" s="938"/>
      <c r="Y62" s="938"/>
      <c r="Z62" s="938"/>
      <c r="AA62" s="938"/>
      <c r="AB62" s="938"/>
      <c r="AC62" s="938"/>
      <c r="AD62" s="938"/>
      <c r="AE62" s="938"/>
      <c r="AF62" s="938"/>
      <c r="AG62" s="938"/>
      <c r="AH62" s="938"/>
      <c r="AI62" s="938"/>
      <c r="AJ62" s="938"/>
      <c r="AK62" s="938"/>
      <c r="AL62" s="938"/>
      <c r="AM62" s="938"/>
      <c r="AN62" s="938"/>
      <c r="AO62" s="938"/>
      <c r="AP62" s="938"/>
      <c r="AQ62" s="938"/>
      <c r="AR62" s="938"/>
      <c r="AS62" s="938"/>
      <c r="AT62" s="938"/>
      <c r="AU62" s="938"/>
      <c r="AV62" s="938"/>
      <c r="AW62" s="938"/>
      <c r="AX62" s="938"/>
      <c r="AY62" s="938"/>
      <c r="AZ62" s="938"/>
      <c r="BA62" s="938"/>
    </row>
    <row r="63" spans="1:53" ht="12.75">
      <c r="A63" s="938"/>
      <c r="B63" s="938"/>
      <c r="C63" s="938"/>
      <c r="D63" s="938"/>
      <c r="E63" s="938"/>
      <c r="F63" s="938"/>
      <c r="G63" s="938"/>
      <c r="I63" s="938"/>
      <c r="J63" s="938"/>
      <c r="K63" s="938"/>
      <c r="L63" s="938"/>
      <c r="M63" s="938"/>
      <c r="N63" s="938"/>
      <c r="O63" s="938"/>
      <c r="P63" s="938"/>
      <c r="Q63" s="938"/>
      <c r="R63" s="938"/>
      <c r="S63" s="938"/>
      <c r="T63" s="938"/>
      <c r="U63" s="938"/>
      <c r="V63" s="938"/>
      <c r="W63" s="938"/>
      <c r="X63" s="938"/>
      <c r="Y63" s="938"/>
      <c r="Z63" s="938"/>
      <c r="AA63" s="938"/>
      <c r="AB63" s="938"/>
      <c r="AC63" s="938"/>
      <c r="AD63" s="938"/>
      <c r="AE63" s="938"/>
      <c r="AF63" s="938"/>
      <c r="AG63" s="938"/>
      <c r="AH63" s="938"/>
      <c r="AI63" s="938"/>
      <c r="AJ63" s="938"/>
      <c r="AK63" s="938"/>
      <c r="AL63" s="938"/>
      <c r="AM63" s="938"/>
      <c r="AN63" s="938"/>
      <c r="AO63" s="938"/>
      <c r="AP63" s="938"/>
      <c r="AQ63" s="938"/>
      <c r="AR63" s="938"/>
      <c r="AS63" s="938"/>
      <c r="AT63" s="938"/>
      <c r="AU63" s="938"/>
      <c r="AV63" s="938"/>
      <c r="AW63" s="938"/>
      <c r="AX63" s="938"/>
      <c r="AY63" s="938"/>
      <c r="AZ63" s="938"/>
      <c r="BA63" s="938"/>
    </row>
    <row r="64" spans="1:53" ht="12.75">
      <c r="A64" s="938"/>
      <c r="B64" s="938"/>
      <c r="C64" s="938"/>
      <c r="D64" s="938"/>
      <c r="E64" s="938"/>
      <c r="F64" s="938"/>
      <c r="G64" s="938"/>
      <c r="I64" s="938"/>
      <c r="J64" s="938"/>
      <c r="K64" s="938"/>
      <c r="L64" s="938"/>
      <c r="M64" s="938"/>
      <c r="N64" s="938"/>
      <c r="O64" s="938"/>
      <c r="P64" s="938"/>
      <c r="Q64" s="938"/>
      <c r="R64" s="938"/>
      <c r="S64" s="938"/>
      <c r="T64" s="938"/>
      <c r="U64" s="938"/>
      <c r="V64" s="938"/>
      <c r="W64" s="938"/>
      <c r="X64" s="938"/>
      <c r="Y64" s="938"/>
      <c r="Z64" s="938"/>
      <c r="AA64" s="938"/>
      <c r="AB64" s="938"/>
      <c r="AC64" s="938"/>
      <c r="AD64" s="938"/>
      <c r="AE64" s="938"/>
      <c r="AF64" s="938"/>
      <c r="AG64" s="938"/>
      <c r="AH64" s="938"/>
      <c r="AI64" s="938"/>
      <c r="AJ64" s="938"/>
      <c r="AK64" s="938"/>
      <c r="AL64" s="938"/>
      <c r="AM64" s="938"/>
      <c r="AN64" s="938"/>
      <c r="AO64" s="938"/>
      <c r="AP64" s="938"/>
      <c r="AQ64" s="938"/>
      <c r="AR64" s="938"/>
      <c r="AS64" s="938"/>
      <c r="AT64" s="938"/>
      <c r="AU64" s="938"/>
      <c r="AV64" s="938"/>
      <c r="AW64" s="938"/>
      <c r="AX64" s="938"/>
      <c r="AY64" s="938"/>
      <c r="AZ64" s="938"/>
      <c r="BA64" s="938"/>
    </row>
    <row r="65" spans="1:53" ht="12.75">
      <c r="A65" s="938"/>
      <c r="B65" s="938"/>
      <c r="C65" s="938"/>
      <c r="D65" s="938"/>
      <c r="E65" s="938"/>
      <c r="F65" s="938"/>
      <c r="G65" s="938"/>
      <c r="I65" s="938"/>
      <c r="J65" s="938"/>
      <c r="K65" s="938"/>
      <c r="L65" s="938"/>
      <c r="M65" s="938"/>
      <c r="N65" s="938"/>
      <c r="O65" s="938"/>
      <c r="P65" s="938"/>
      <c r="Q65" s="938"/>
      <c r="R65" s="938"/>
      <c r="S65" s="938"/>
      <c r="T65" s="938"/>
      <c r="U65" s="938"/>
      <c r="V65" s="938"/>
      <c r="W65" s="938"/>
      <c r="X65" s="938"/>
      <c r="Y65" s="938"/>
      <c r="Z65" s="938"/>
      <c r="AA65" s="938"/>
      <c r="AB65" s="938"/>
      <c r="AC65" s="938"/>
      <c r="AD65" s="938"/>
      <c r="AE65" s="938"/>
      <c r="AF65" s="938"/>
      <c r="AG65" s="938"/>
      <c r="AH65" s="938"/>
      <c r="AI65" s="938"/>
      <c r="AJ65" s="938"/>
      <c r="AK65" s="938"/>
      <c r="AL65" s="938"/>
      <c r="AM65" s="938"/>
      <c r="AN65" s="938"/>
      <c r="AO65" s="938"/>
      <c r="AP65" s="938"/>
      <c r="AQ65" s="938"/>
      <c r="AR65" s="938"/>
      <c r="AS65" s="938"/>
      <c r="AT65" s="938"/>
      <c r="AU65" s="938"/>
      <c r="AV65" s="938"/>
      <c r="AW65" s="938"/>
      <c r="AX65" s="938"/>
      <c r="AY65" s="938"/>
      <c r="AZ65" s="938"/>
      <c r="BA65" s="938"/>
    </row>
    <row r="66" spans="1:53" ht="12.75">
      <c r="A66" s="938"/>
      <c r="B66" s="938"/>
      <c r="C66" s="938"/>
      <c r="D66" s="938"/>
      <c r="E66" s="938"/>
      <c r="F66" s="938"/>
      <c r="G66" s="938"/>
      <c r="I66" s="938"/>
      <c r="J66" s="938"/>
      <c r="K66" s="938"/>
      <c r="L66" s="938"/>
      <c r="M66" s="938"/>
      <c r="N66" s="938"/>
      <c r="O66" s="938"/>
      <c r="P66" s="938"/>
      <c r="Q66" s="938"/>
      <c r="R66" s="938"/>
      <c r="S66" s="938"/>
      <c r="T66" s="938"/>
      <c r="U66" s="938"/>
      <c r="V66" s="938"/>
      <c r="W66" s="938"/>
      <c r="X66" s="938"/>
      <c r="Y66" s="938"/>
      <c r="Z66" s="938"/>
      <c r="AA66" s="938"/>
      <c r="AB66" s="938"/>
      <c r="AC66" s="938"/>
      <c r="AD66" s="938"/>
      <c r="AE66" s="938"/>
      <c r="AF66" s="938"/>
      <c r="AG66" s="938"/>
      <c r="AH66" s="938"/>
      <c r="AI66" s="938"/>
      <c r="AJ66" s="938"/>
      <c r="AK66" s="938"/>
      <c r="AL66" s="938"/>
      <c r="AM66" s="938"/>
      <c r="AN66" s="938"/>
      <c r="AO66" s="938"/>
      <c r="AP66" s="938"/>
      <c r="AQ66" s="938"/>
      <c r="AR66" s="938"/>
      <c r="AS66" s="938"/>
      <c r="AT66" s="938"/>
      <c r="AU66" s="938"/>
      <c r="AV66" s="938"/>
      <c r="AW66" s="938"/>
      <c r="AX66" s="938"/>
      <c r="AY66" s="938"/>
      <c r="AZ66" s="938"/>
      <c r="BA66" s="938"/>
    </row>
    <row r="67" spans="1:53" ht="12.75">
      <c r="A67" s="938"/>
      <c r="B67" s="938"/>
      <c r="C67" s="938"/>
      <c r="D67" s="938"/>
      <c r="E67" s="938"/>
      <c r="F67" s="938"/>
      <c r="G67" s="938"/>
      <c r="I67" s="938"/>
      <c r="J67" s="938"/>
      <c r="K67" s="938"/>
      <c r="L67" s="938"/>
      <c r="M67" s="938"/>
      <c r="N67" s="938"/>
      <c r="O67" s="938"/>
      <c r="P67" s="938"/>
      <c r="Q67" s="938"/>
      <c r="R67" s="938"/>
      <c r="S67" s="938"/>
      <c r="T67" s="938"/>
      <c r="U67" s="938"/>
      <c r="V67" s="938"/>
      <c r="W67" s="938"/>
      <c r="X67" s="938"/>
      <c r="Y67" s="938"/>
      <c r="Z67" s="938"/>
      <c r="AA67" s="938"/>
      <c r="AB67" s="938"/>
      <c r="AC67" s="938"/>
      <c r="AD67" s="938"/>
      <c r="AE67" s="938"/>
      <c r="AF67" s="938"/>
      <c r="AG67" s="938"/>
      <c r="AH67" s="938"/>
      <c r="AI67" s="938"/>
      <c r="AJ67" s="938"/>
      <c r="AK67" s="938"/>
      <c r="AL67" s="938"/>
      <c r="AM67" s="938"/>
      <c r="AN67" s="938"/>
      <c r="AO67" s="938"/>
      <c r="AP67" s="938"/>
      <c r="AQ67" s="938"/>
      <c r="AR67" s="938"/>
      <c r="AS67" s="938"/>
      <c r="AT67" s="938"/>
      <c r="AU67" s="938"/>
      <c r="AV67" s="938"/>
      <c r="AW67" s="938"/>
      <c r="AX67" s="938"/>
      <c r="AY67" s="938"/>
      <c r="AZ67" s="938"/>
      <c r="BA67" s="938"/>
    </row>
    <row r="68" spans="1:53" ht="12.75">
      <c r="A68" s="938"/>
      <c r="B68" s="938"/>
      <c r="C68" s="938"/>
      <c r="D68" s="938"/>
      <c r="E68" s="938"/>
      <c r="F68" s="938"/>
      <c r="G68" s="938"/>
      <c r="I68" s="938"/>
      <c r="J68" s="938"/>
      <c r="K68" s="938"/>
      <c r="L68" s="938"/>
      <c r="M68" s="938"/>
      <c r="N68" s="938"/>
      <c r="O68" s="938"/>
      <c r="P68" s="938"/>
      <c r="Q68" s="938"/>
      <c r="R68" s="938"/>
      <c r="S68" s="938"/>
      <c r="T68" s="938"/>
      <c r="U68" s="938"/>
      <c r="V68" s="938"/>
      <c r="W68" s="938"/>
      <c r="X68" s="938"/>
      <c r="Y68" s="938"/>
      <c r="Z68" s="938"/>
      <c r="AA68" s="938"/>
      <c r="AB68" s="938"/>
      <c r="AC68" s="938"/>
      <c r="AD68" s="938"/>
      <c r="AE68" s="938"/>
      <c r="AF68" s="938"/>
      <c r="AG68" s="938"/>
      <c r="AH68" s="938"/>
      <c r="AI68" s="938"/>
      <c r="AJ68" s="938"/>
      <c r="AK68" s="938"/>
      <c r="AL68" s="938"/>
      <c r="AM68" s="938"/>
      <c r="AN68" s="938"/>
      <c r="AO68" s="938"/>
      <c r="AP68" s="938"/>
      <c r="AQ68" s="938"/>
      <c r="AR68" s="938"/>
      <c r="AS68" s="938"/>
      <c r="AT68" s="938"/>
      <c r="AU68" s="938"/>
      <c r="AV68" s="938"/>
      <c r="AW68" s="938"/>
      <c r="AX68" s="938"/>
      <c r="AY68" s="938"/>
      <c r="AZ68" s="938"/>
      <c r="BA68" s="938"/>
    </row>
    <row r="69" spans="1:53" ht="12.75">
      <c r="A69" s="938"/>
      <c r="B69" s="938"/>
      <c r="C69" s="938"/>
      <c r="D69" s="938"/>
      <c r="E69" s="938"/>
      <c r="F69" s="938"/>
      <c r="G69" s="938"/>
      <c r="I69" s="938"/>
      <c r="J69" s="938"/>
      <c r="K69" s="938"/>
      <c r="L69" s="938"/>
      <c r="M69" s="938"/>
      <c r="N69" s="938"/>
      <c r="O69" s="938"/>
      <c r="P69" s="938"/>
      <c r="Q69" s="938"/>
      <c r="R69" s="938"/>
      <c r="S69" s="938"/>
      <c r="T69" s="938"/>
      <c r="U69" s="938"/>
      <c r="V69" s="938"/>
      <c r="W69" s="938"/>
      <c r="X69" s="938"/>
      <c r="Y69" s="938"/>
      <c r="Z69" s="938"/>
      <c r="AA69" s="938"/>
      <c r="AB69" s="938"/>
      <c r="AC69" s="938"/>
      <c r="AD69" s="938"/>
      <c r="AE69" s="938"/>
      <c r="AF69" s="938"/>
      <c r="AG69" s="938"/>
      <c r="AH69" s="938"/>
      <c r="AI69" s="938"/>
      <c r="AJ69" s="938"/>
      <c r="AK69" s="938"/>
      <c r="AL69" s="938"/>
      <c r="AM69" s="938"/>
      <c r="AN69" s="938"/>
      <c r="AO69" s="938"/>
      <c r="AP69" s="938"/>
      <c r="AQ69" s="938"/>
      <c r="AR69" s="938"/>
      <c r="AS69" s="938"/>
      <c r="AT69" s="938"/>
      <c r="AU69" s="938"/>
      <c r="AV69" s="938"/>
      <c r="AW69" s="938"/>
      <c r="AX69" s="938"/>
      <c r="AY69" s="938"/>
      <c r="AZ69" s="938"/>
      <c r="BA69" s="938"/>
    </row>
    <row r="70" spans="1:53" ht="12.75">
      <c r="A70" s="938"/>
      <c r="B70" s="938"/>
      <c r="C70" s="938"/>
      <c r="D70" s="938"/>
      <c r="E70" s="938"/>
      <c r="F70" s="938"/>
      <c r="G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8"/>
      <c r="T70" s="938"/>
      <c r="U70" s="938"/>
      <c r="V70" s="938"/>
      <c r="W70" s="938"/>
      <c r="X70" s="938"/>
      <c r="Y70" s="938"/>
      <c r="Z70" s="938"/>
      <c r="AA70" s="938"/>
      <c r="AB70" s="938"/>
      <c r="AC70" s="938"/>
      <c r="AD70" s="938"/>
      <c r="AE70" s="938"/>
      <c r="AF70" s="938"/>
      <c r="AG70" s="938"/>
      <c r="AH70" s="938"/>
      <c r="AI70" s="938"/>
      <c r="AJ70" s="938"/>
      <c r="AK70" s="938"/>
      <c r="AL70" s="938"/>
      <c r="AM70" s="938"/>
      <c r="AN70" s="938"/>
      <c r="AO70" s="938"/>
      <c r="AP70" s="938"/>
      <c r="AQ70" s="938"/>
      <c r="AR70" s="938"/>
      <c r="AS70" s="938"/>
      <c r="AT70" s="938"/>
      <c r="AU70" s="938"/>
      <c r="AV70" s="938"/>
      <c r="AW70" s="938"/>
      <c r="AX70" s="938"/>
      <c r="AY70" s="938"/>
      <c r="AZ70" s="938"/>
      <c r="BA70" s="938"/>
    </row>
    <row r="71" spans="1:53" ht="12.75">
      <c r="A71" s="938"/>
      <c r="B71" s="938"/>
      <c r="C71" s="938"/>
      <c r="D71" s="938"/>
      <c r="E71" s="938"/>
      <c r="F71" s="938"/>
      <c r="G71" s="938"/>
      <c r="I71" s="938"/>
      <c r="J71" s="938"/>
      <c r="K71" s="938"/>
      <c r="L71" s="938"/>
      <c r="M71" s="938"/>
      <c r="N71" s="938"/>
      <c r="O71" s="938"/>
      <c r="P71" s="938"/>
      <c r="Q71" s="938"/>
      <c r="R71" s="938"/>
      <c r="S71" s="938"/>
      <c r="T71" s="938"/>
      <c r="U71" s="938"/>
      <c r="V71" s="938"/>
      <c r="W71" s="938"/>
      <c r="X71" s="938"/>
      <c r="Y71" s="938"/>
      <c r="Z71" s="938"/>
      <c r="AA71" s="938"/>
      <c r="AB71" s="938"/>
      <c r="AC71" s="938"/>
      <c r="AD71" s="938"/>
      <c r="AE71" s="938"/>
      <c r="AF71" s="938"/>
      <c r="AG71" s="938"/>
      <c r="AH71" s="938"/>
      <c r="AI71" s="938"/>
      <c r="AJ71" s="938"/>
      <c r="AK71" s="938"/>
      <c r="AL71" s="938"/>
      <c r="AM71" s="938"/>
      <c r="AN71" s="938"/>
      <c r="AO71" s="938"/>
      <c r="AP71" s="938"/>
      <c r="AQ71" s="938"/>
      <c r="AR71" s="938"/>
      <c r="AS71" s="938"/>
      <c r="AT71" s="938"/>
      <c r="AU71" s="938"/>
      <c r="AV71" s="938"/>
      <c r="AW71" s="938"/>
      <c r="AX71" s="938"/>
      <c r="AY71" s="938"/>
      <c r="AZ71" s="938"/>
      <c r="BA71" s="938"/>
    </row>
    <row r="72" spans="1:53" ht="12.75">
      <c r="A72" s="938"/>
      <c r="B72" s="938"/>
      <c r="C72" s="938"/>
      <c r="D72" s="938"/>
      <c r="E72" s="938"/>
      <c r="F72" s="938"/>
      <c r="G72" s="938"/>
      <c r="I72" s="938"/>
      <c r="J72" s="938"/>
      <c r="K72" s="938"/>
      <c r="L72" s="938"/>
      <c r="M72" s="938"/>
      <c r="N72" s="938"/>
      <c r="O72" s="938"/>
      <c r="P72" s="938"/>
      <c r="Q72" s="938"/>
      <c r="R72" s="938"/>
      <c r="S72" s="938"/>
      <c r="T72" s="938"/>
      <c r="U72" s="938"/>
      <c r="V72" s="938"/>
      <c r="W72" s="938"/>
      <c r="X72" s="938"/>
      <c r="Y72" s="938"/>
      <c r="Z72" s="938"/>
      <c r="AA72" s="938"/>
      <c r="AB72" s="938"/>
      <c r="AC72" s="938"/>
      <c r="AD72" s="938"/>
      <c r="AE72" s="938"/>
      <c r="AF72" s="938"/>
      <c r="AG72" s="938"/>
      <c r="AH72" s="938"/>
      <c r="AI72" s="938"/>
      <c r="AJ72" s="938"/>
      <c r="AK72" s="938"/>
      <c r="AL72" s="938"/>
      <c r="AM72" s="938"/>
      <c r="AN72" s="938"/>
      <c r="AO72" s="938"/>
      <c r="AP72" s="938"/>
      <c r="AQ72" s="938"/>
      <c r="AR72" s="938"/>
      <c r="AS72" s="938"/>
      <c r="AT72" s="938"/>
      <c r="AU72" s="938"/>
      <c r="AV72" s="938"/>
      <c r="AW72" s="938"/>
      <c r="AX72" s="938"/>
      <c r="AY72" s="938"/>
      <c r="AZ72" s="938"/>
      <c r="BA72" s="938"/>
    </row>
    <row r="73" spans="1:53" ht="12.75">
      <c r="A73" s="938"/>
      <c r="B73" s="938"/>
      <c r="C73" s="938"/>
      <c r="D73" s="938"/>
      <c r="E73" s="938"/>
      <c r="F73" s="938"/>
      <c r="G73" s="938"/>
      <c r="I73" s="938"/>
      <c r="J73" s="938"/>
      <c r="K73" s="938"/>
      <c r="L73" s="938"/>
      <c r="M73" s="938"/>
      <c r="N73" s="938"/>
      <c r="O73" s="938"/>
      <c r="P73" s="938"/>
      <c r="Q73" s="938"/>
      <c r="R73" s="938"/>
      <c r="S73" s="938"/>
      <c r="T73" s="938"/>
      <c r="U73" s="938"/>
      <c r="V73" s="938"/>
      <c r="W73" s="938"/>
      <c r="X73" s="938"/>
      <c r="Y73" s="938"/>
      <c r="Z73" s="938"/>
      <c r="AA73" s="938"/>
      <c r="AB73" s="938"/>
      <c r="AC73" s="938"/>
      <c r="AD73" s="938"/>
      <c r="AE73" s="938"/>
      <c r="AF73" s="938"/>
      <c r="AG73" s="938"/>
      <c r="AH73" s="938"/>
      <c r="AI73" s="938"/>
      <c r="AJ73" s="938"/>
      <c r="AK73" s="938"/>
      <c r="AL73" s="938"/>
      <c r="AM73" s="938"/>
      <c r="AN73" s="938"/>
      <c r="AO73" s="938"/>
      <c r="AP73" s="938"/>
      <c r="AQ73" s="938"/>
      <c r="AR73" s="938"/>
      <c r="AS73" s="938"/>
      <c r="AT73" s="938"/>
      <c r="AU73" s="938"/>
      <c r="AV73" s="938"/>
      <c r="AW73" s="938"/>
      <c r="AX73" s="938"/>
      <c r="AY73" s="938"/>
      <c r="AZ73" s="938"/>
      <c r="BA73" s="938"/>
    </row>
    <row r="74" spans="1:53" ht="12.75">
      <c r="A74" s="938"/>
      <c r="B74" s="938"/>
      <c r="C74" s="938"/>
      <c r="D74" s="938"/>
      <c r="E74" s="938"/>
      <c r="F74" s="938"/>
      <c r="G74" s="938"/>
      <c r="I74" s="938"/>
      <c r="J74" s="938"/>
      <c r="K74" s="938"/>
      <c r="L74" s="938"/>
      <c r="M74" s="938"/>
      <c r="N74" s="938"/>
      <c r="O74" s="938"/>
      <c r="P74" s="938"/>
      <c r="Q74" s="938"/>
      <c r="R74" s="938"/>
      <c r="S74" s="938"/>
      <c r="T74" s="938"/>
      <c r="U74" s="938"/>
      <c r="V74" s="938"/>
      <c r="W74" s="938"/>
      <c r="X74" s="938"/>
      <c r="Y74" s="938"/>
      <c r="Z74" s="938"/>
      <c r="AA74" s="938"/>
      <c r="AB74" s="938"/>
      <c r="AC74" s="938"/>
      <c r="AD74" s="938"/>
      <c r="AE74" s="938"/>
      <c r="AF74" s="938"/>
      <c r="AG74" s="938"/>
      <c r="AH74" s="938"/>
      <c r="AI74" s="938"/>
      <c r="AJ74" s="938"/>
      <c r="AK74" s="938"/>
      <c r="AL74" s="938"/>
      <c r="AM74" s="938"/>
      <c r="AN74" s="938"/>
      <c r="AO74" s="938"/>
      <c r="AP74" s="938"/>
      <c r="AQ74" s="938"/>
      <c r="AR74" s="938"/>
      <c r="AS74" s="938"/>
      <c r="AT74" s="938"/>
      <c r="AU74" s="938"/>
      <c r="AV74" s="938"/>
      <c r="AW74" s="938"/>
      <c r="AX74" s="938"/>
      <c r="AY74" s="938"/>
      <c r="AZ74" s="938"/>
      <c r="BA74" s="938"/>
    </row>
    <row r="75" spans="1:53" ht="12.75">
      <c r="A75" s="938"/>
      <c r="B75" s="938"/>
      <c r="C75" s="938"/>
      <c r="D75" s="938"/>
      <c r="E75" s="938"/>
      <c r="F75" s="938"/>
      <c r="G75" s="938"/>
      <c r="I75" s="938"/>
      <c r="J75" s="938"/>
      <c r="K75" s="938"/>
      <c r="L75" s="938"/>
      <c r="M75" s="938"/>
      <c r="N75" s="938"/>
      <c r="O75" s="938"/>
      <c r="P75" s="938"/>
      <c r="Q75" s="938"/>
      <c r="R75" s="938"/>
      <c r="S75" s="938"/>
      <c r="T75" s="938"/>
      <c r="U75" s="938"/>
      <c r="V75" s="938"/>
      <c r="W75" s="938"/>
      <c r="X75" s="938"/>
      <c r="Y75" s="938"/>
      <c r="Z75" s="938"/>
      <c r="AA75" s="938"/>
      <c r="AB75" s="938"/>
      <c r="AC75" s="938"/>
      <c r="AD75" s="938"/>
      <c r="AE75" s="938"/>
      <c r="AF75" s="938"/>
      <c r="AG75" s="938"/>
      <c r="AH75" s="938"/>
      <c r="AI75" s="938"/>
      <c r="AJ75" s="938"/>
      <c r="AK75" s="938"/>
      <c r="AL75" s="938"/>
      <c r="AM75" s="938"/>
      <c r="AN75" s="938"/>
      <c r="AO75" s="938"/>
      <c r="AP75" s="938"/>
      <c r="AQ75" s="938"/>
      <c r="AR75" s="938"/>
      <c r="AS75" s="938"/>
      <c r="AT75" s="938"/>
      <c r="AU75" s="938"/>
      <c r="AV75" s="938"/>
      <c r="AW75" s="938"/>
      <c r="AX75" s="938"/>
      <c r="AY75" s="938"/>
      <c r="AZ75" s="938"/>
      <c r="BA75" s="938"/>
    </row>
    <row r="76" spans="1:53" ht="12.75">
      <c r="A76" s="938"/>
      <c r="B76" s="938"/>
      <c r="C76" s="938"/>
      <c r="D76" s="938"/>
      <c r="E76" s="938"/>
      <c r="F76" s="938"/>
      <c r="G76" s="938"/>
      <c r="I76" s="938"/>
      <c r="J76" s="938"/>
      <c r="K76" s="938"/>
      <c r="L76" s="938"/>
      <c r="M76" s="938"/>
      <c r="N76" s="938"/>
      <c r="O76" s="938"/>
      <c r="P76" s="938"/>
      <c r="Q76" s="938"/>
      <c r="R76" s="938"/>
      <c r="S76" s="938"/>
      <c r="T76" s="938"/>
      <c r="U76" s="938"/>
      <c r="V76" s="938"/>
      <c r="W76" s="938"/>
      <c r="X76" s="938"/>
      <c r="Y76" s="938"/>
      <c r="Z76" s="938"/>
      <c r="AA76" s="938"/>
      <c r="AB76" s="938"/>
      <c r="AC76" s="938"/>
      <c r="AD76" s="938"/>
      <c r="AE76" s="938"/>
      <c r="AF76" s="938"/>
      <c r="AG76" s="938"/>
      <c r="AH76" s="938"/>
      <c r="AI76" s="938"/>
      <c r="AJ76" s="938"/>
      <c r="AK76" s="938"/>
      <c r="AL76" s="938"/>
      <c r="AM76" s="938"/>
      <c r="AN76" s="938"/>
      <c r="AO76" s="938"/>
      <c r="AP76" s="938"/>
      <c r="AQ76" s="938"/>
      <c r="AR76" s="938"/>
      <c r="AS76" s="938"/>
      <c r="AT76" s="938"/>
      <c r="AU76" s="938"/>
      <c r="AV76" s="938"/>
      <c r="AW76" s="938"/>
      <c r="AX76" s="938"/>
      <c r="AY76" s="938"/>
      <c r="AZ76" s="938"/>
      <c r="BA76" s="938"/>
    </row>
    <row r="77" spans="1:53" ht="12.75">
      <c r="A77" s="938"/>
      <c r="B77" s="938"/>
      <c r="C77" s="938"/>
      <c r="D77" s="938"/>
      <c r="E77" s="938"/>
      <c r="F77" s="938"/>
      <c r="G77" s="938"/>
      <c r="I77" s="938"/>
      <c r="J77" s="938"/>
      <c r="K77" s="938"/>
      <c r="L77" s="938"/>
      <c r="M77" s="938"/>
      <c r="N77" s="938"/>
      <c r="O77" s="938"/>
      <c r="P77" s="938"/>
      <c r="Q77" s="938"/>
      <c r="R77" s="938"/>
      <c r="S77" s="938"/>
      <c r="T77" s="938"/>
      <c r="U77" s="938"/>
      <c r="V77" s="938"/>
      <c r="W77" s="938"/>
      <c r="X77" s="938"/>
      <c r="Y77" s="938"/>
      <c r="Z77" s="938"/>
      <c r="AA77" s="938"/>
      <c r="AB77" s="938"/>
      <c r="AC77" s="938"/>
      <c r="AD77" s="938"/>
      <c r="AE77" s="938"/>
      <c r="AF77" s="938"/>
      <c r="AG77" s="938"/>
      <c r="AH77" s="938"/>
      <c r="AI77" s="938"/>
      <c r="AJ77" s="938"/>
      <c r="AK77" s="938"/>
      <c r="AL77" s="938"/>
      <c r="AM77" s="938"/>
      <c r="AN77" s="938"/>
      <c r="AO77" s="938"/>
      <c r="AP77" s="938"/>
      <c r="AQ77" s="938"/>
      <c r="AR77" s="938"/>
      <c r="AS77" s="938"/>
      <c r="AT77" s="938"/>
      <c r="AU77" s="938"/>
      <c r="AV77" s="938"/>
      <c r="AW77" s="938"/>
      <c r="AX77" s="938"/>
      <c r="AY77" s="938"/>
      <c r="AZ77" s="938"/>
      <c r="BA77" s="938"/>
    </row>
    <row r="78" spans="1:53" ht="12.75">
      <c r="A78" s="938"/>
      <c r="B78" s="938"/>
      <c r="C78" s="938"/>
      <c r="D78" s="938"/>
      <c r="E78" s="938"/>
      <c r="F78" s="938"/>
      <c r="G78" s="938"/>
      <c r="I78" s="938"/>
      <c r="J78" s="938"/>
      <c r="K78" s="938"/>
      <c r="L78" s="938"/>
      <c r="M78" s="938"/>
      <c r="N78" s="938"/>
      <c r="O78" s="938"/>
      <c r="P78" s="938"/>
      <c r="Q78" s="938"/>
      <c r="R78" s="938"/>
      <c r="S78" s="938"/>
      <c r="T78" s="938"/>
      <c r="U78" s="938"/>
      <c r="V78" s="938"/>
      <c r="W78" s="938"/>
      <c r="X78" s="938"/>
      <c r="Y78" s="938"/>
      <c r="Z78" s="938"/>
      <c r="AA78" s="938"/>
      <c r="AB78" s="938"/>
      <c r="AC78" s="938"/>
      <c r="AD78" s="938"/>
      <c r="AE78" s="938"/>
      <c r="AF78" s="938"/>
      <c r="AG78" s="938"/>
      <c r="AH78" s="938"/>
      <c r="AI78" s="938"/>
      <c r="AJ78" s="938"/>
      <c r="AK78" s="938"/>
      <c r="AL78" s="938"/>
      <c r="AM78" s="938"/>
      <c r="AN78" s="938"/>
      <c r="AO78" s="938"/>
      <c r="AP78" s="938"/>
      <c r="AQ78" s="938"/>
      <c r="AR78" s="938"/>
      <c r="AS78" s="938"/>
      <c r="AT78" s="938"/>
      <c r="AU78" s="938"/>
      <c r="AV78" s="938"/>
      <c r="AW78" s="938"/>
      <c r="AX78" s="938"/>
      <c r="AY78" s="938"/>
      <c r="AZ78" s="938"/>
      <c r="BA78" s="938"/>
    </row>
    <row r="79" spans="1:53" ht="12.75">
      <c r="A79" s="938"/>
      <c r="B79" s="938"/>
      <c r="C79" s="938"/>
      <c r="D79" s="938"/>
      <c r="E79" s="938"/>
      <c r="F79" s="938"/>
      <c r="G79" s="938"/>
      <c r="I79" s="938"/>
      <c r="J79" s="938"/>
      <c r="K79" s="938"/>
      <c r="L79" s="938"/>
      <c r="M79" s="938"/>
      <c r="N79" s="938"/>
      <c r="O79" s="938"/>
      <c r="P79" s="938"/>
      <c r="Q79" s="938"/>
      <c r="R79" s="938"/>
      <c r="S79" s="938"/>
      <c r="T79" s="938"/>
      <c r="U79" s="938"/>
      <c r="V79" s="938"/>
      <c r="W79" s="938"/>
      <c r="X79" s="938"/>
      <c r="Y79" s="938"/>
      <c r="Z79" s="938"/>
      <c r="AA79" s="938"/>
      <c r="AB79" s="938"/>
      <c r="AC79" s="938"/>
      <c r="AD79" s="938"/>
      <c r="AE79" s="938"/>
      <c r="AF79" s="938"/>
      <c r="AG79" s="938"/>
      <c r="AH79" s="938"/>
      <c r="AI79" s="938"/>
      <c r="AJ79" s="938"/>
      <c r="AK79" s="938"/>
      <c r="AL79" s="938"/>
      <c r="AM79" s="938"/>
      <c r="AN79" s="938"/>
      <c r="AO79" s="938"/>
      <c r="AP79" s="938"/>
      <c r="AQ79" s="938"/>
      <c r="AR79" s="938"/>
      <c r="AS79" s="938"/>
      <c r="AT79" s="938"/>
      <c r="AU79" s="938"/>
      <c r="AV79" s="938"/>
      <c r="AW79" s="938"/>
      <c r="AX79" s="938"/>
      <c r="AY79" s="938"/>
      <c r="AZ79" s="938"/>
      <c r="BA79" s="938"/>
    </row>
    <row r="80" spans="1:53" ht="12.75">
      <c r="A80" s="938"/>
      <c r="B80" s="938"/>
      <c r="C80" s="938"/>
      <c r="D80" s="938"/>
      <c r="E80" s="938"/>
      <c r="F80" s="938"/>
      <c r="G80" s="938"/>
      <c r="I80" s="938"/>
      <c r="J80" s="938"/>
      <c r="K80" s="938"/>
      <c r="L80" s="938"/>
      <c r="M80" s="938"/>
      <c r="N80" s="938"/>
      <c r="O80" s="938"/>
      <c r="P80" s="938"/>
      <c r="Q80" s="938"/>
      <c r="R80" s="938"/>
      <c r="S80" s="938"/>
      <c r="T80" s="938"/>
      <c r="U80" s="938"/>
      <c r="V80" s="938"/>
      <c r="W80" s="938"/>
      <c r="X80" s="938"/>
      <c r="Y80" s="938"/>
      <c r="Z80" s="938"/>
      <c r="AA80" s="938"/>
      <c r="AB80" s="938"/>
      <c r="AC80" s="938"/>
      <c r="AD80" s="938"/>
      <c r="AE80" s="938"/>
      <c r="AF80" s="938"/>
      <c r="AG80" s="938"/>
      <c r="AH80" s="938"/>
      <c r="AI80" s="938"/>
      <c r="AJ80" s="938"/>
      <c r="AK80" s="938"/>
      <c r="AL80" s="938"/>
      <c r="AM80" s="938"/>
      <c r="AN80" s="938"/>
      <c r="AO80" s="938"/>
      <c r="AP80" s="938"/>
      <c r="AQ80" s="938"/>
      <c r="AR80" s="938"/>
      <c r="AS80" s="938"/>
      <c r="AT80" s="938"/>
      <c r="AU80" s="938"/>
      <c r="AV80" s="938"/>
      <c r="AW80" s="938"/>
      <c r="AX80" s="938"/>
      <c r="AY80" s="938"/>
      <c r="AZ80" s="938"/>
      <c r="BA80" s="938"/>
    </row>
    <row r="81" spans="1:53" ht="12.75">
      <c r="A81" s="938"/>
      <c r="B81" s="938"/>
      <c r="C81" s="938"/>
      <c r="D81" s="938"/>
      <c r="E81" s="938"/>
      <c r="F81" s="938"/>
      <c r="G81" s="938"/>
      <c r="H81" s="995"/>
      <c r="I81" s="938"/>
      <c r="J81" s="938"/>
      <c r="K81" s="938"/>
      <c r="L81" s="938"/>
      <c r="M81" s="938"/>
      <c r="N81" s="938"/>
      <c r="O81" s="938"/>
      <c r="P81" s="938"/>
      <c r="Q81" s="938"/>
      <c r="R81" s="938"/>
      <c r="S81" s="938"/>
      <c r="T81" s="938"/>
      <c r="U81" s="938"/>
      <c r="V81" s="938"/>
      <c r="W81" s="938"/>
      <c r="X81" s="938"/>
      <c r="Y81" s="938"/>
      <c r="Z81" s="938"/>
      <c r="AA81" s="938"/>
      <c r="AB81" s="938"/>
      <c r="AC81" s="938"/>
      <c r="AD81" s="938"/>
      <c r="AE81" s="938"/>
      <c r="AF81" s="938"/>
      <c r="AG81" s="938"/>
      <c r="AH81" s="938"/>
      <c r="AI81" s="938"/>
      <c r="AJ81" s="938"/>
      <c r="AK81" s="938"/>
      <c r="AL81" s="938"/>
      <c r="AM81" s="938"/>
      <c r="AN81" s="938"/>
      <c r="AO81" s="938"/>
      <c r="AP81" s="938"/>
      <c r="AQ81" s="938"/>
      <c r="AR81" s="938"/>
      <c r="AS81" s="938"/>
      <c r="AT81" s="938"/>
      <c r="AU81" s="938"/>
      <c r="AV81" s="938"/>
      <c r="AW81" s="938"/>
      <c r="AX81" s="938"/>
      <c r="AY81" s="938"/>
      <c r="AZ81" s="938"/>
      <c r="BA81" s="938"/>
    </row>
    <row r="82" spans="1:53" ht="12.75">
      <c r="A82" s="938"/>
      <c r="B82" s="938"/>
      <c r="C82" s="938"/>
      <c r="D82" s="938"/>
      <c r="E82" s="938"/>
      <c r="F82" s="938"/>
      <c r="G82" s="938"/>
      <c r="H82" s="996"/>
      <c r="I82" s="938"/>
      <c r="J82" s="938"/>
      <c r="K82" s="938"/>
      <c r="L82" s="938"/>
      <c r="M82" s="938"/>
      <c r="N82" s="938"/>
      <c r="O82" s="938"/>
      <c r="P82" s="938"/>
      <c r="Q82" s="938"/>
      <c r="R82" s="938"/>
      <c r="S82" s="938"/>
      <c r="T82" s="938"/>
      <c r="U82" s="938"/>
      <c r="V82" s="938"/>
      <c r="W82" s="938"/>
      <c r="X82" s="938"/>
      <c r="Y82" s="938"/>
      <c r="Z82" s="938"/>
      <c r="AA82" s="938"/>
      <c r="AB82" s="938"/>
      <c r="AC82" s="938"/>
      <c r="AD82" s="938"/>
      <c r="AE82" s="938"/>
      <c r="AF82" s="938"/>
      <c r="AG82" s="938"/>
      <c r="AH82" s="938"/>
      <c r="AI82" s="938"/>
      <c r="AJ82" s="938"/>
      <c r="AK82" s="938"/>
      <c r="AL82" s="938"/>
      <c r="AM82" s="938"/>
      <c r="AN82" s="938"/>
      <c r="AO82" s="938"/>
      <c r="AP82" s="938"/>
      <c r="AQ82" s="938"/>
      <c r="AR82" s="938"/>
      <c r="AS82" s="938"/>
      <c r="AT82" s="938"/>
      <c r="AU82" s="938"/>
      <c r="AV82" s="938"/>
      <c r="AW82" s="938"/>
      <c r="AX82" s="938"/>
      <c r="AY82" s="938"/>
      <c r="AZ82" s="938"/>
      <c r="BA82" s="938"/>
    </row>
    <row r="83" spans="1:53" ht="12.75">
      <c r="A83" s="997"/>
      <c r="B83" s="997"/>
      <c r="C83" s="997"/>
      <c r="D83" s="997"/>
      <c r="E83" s="997"/>
      <c r="F83" s="997"/>
      <c r="G83" s="997"/>
      <c r="H83" s="997"/>
      <c r="I83" s="956"/>
      <c r="J83" s="956"/>
      <c r="K83" s="956"/>
      <c r="L83" s="956"/>
      <c r="M83" s="956"/>
      <c r="N83" s="956"/>
      <c r="O83" s="956"/>
      <c r="P83" s="956"/>
      <c r="Q83" s="956"/>
      <c r="R83" s="956"/>
      <c r="S83" s="956"/>
      <c r="T83" s="956"/>
      <c r="U83" s="956"/>
      <c r="V83" s="956"/>
      <c r="W83" s="956"/>
      <c r="X83" s="956"/>
      <c r="Y83" s="956"/>
      <c r="Z83" s="956"/>
      <c r="AA83" s="938"/>
      <c r="AB83" s="938"/>
      <c r="AC83" s="938"/>
      <c r="AD83" s="938"/>
      <c r="AE83" s="938"/>
      <c r="AF83" s="938"/>
      <c r="AG83" s="938"/>
      <c r="AH83" s="938"/>
      <c r="AI83" s="938"/>
      <c r="AJ83" s="938"/>
      <c r="AK83" s="938"/>
      <c r="AL83" s="938"/>
      <c r="AM83" s="938"/>
      <c r="AN83" s="938"/>
      <c r="AO83" s="938"/>
      <c r="AP83" s="938"/>
      <c r="AQ83" s="938"/>
      <c r="AR83" s="938"/>
      <c r="AS83" s="938"/>
      <c r="AT83" s="938"/>
      <c r="AU83" s="938"/>
      <c r="AV83" s="938"/>
      <c r="AW83" s="938"/>
      <c r="AX83" s="938"/>
      <c r="AY83" s="938"/>
      <c r="AZ83" s="938"/>
      <c r="BA83" s="938"/>
    </row>
    <row r="84" spans="1:53" ht="12.75">
      <c r="A84" s="962"/>
      <c r="B84" s="997"/>
      <c r="C84" s="997"/>
      <c r="D84" s="997"/>
      <c r="E84" s="997"/>
      <c r="F84" s="997"/>
      <c r="G84" s="997"/>
      <c r="H84" s="997"/>
      <c r="I84" s="956"/>
      <c r="J84" s="956"/>
      <c r="K84" s="956"/>
      <c r="L84" s="956"/>
      <c r="M84" s="956"/>
      <c r="N84" s="956"/>
      <c r="O84" s="956"/>
      <c r="P84" s="956"/>
      <c r="Q84" s="956"/>
      <c r="R84" s="956"/>
      <c r="S84" s="956"/>
      <c r="T84" s="956"/>
      <c r="U84" s="956"/>
      <c r="V84" s="956"/>
      <c r="W84" s="956"/>
      <c r="X84" s="956"/>
      <c r="Y84" s="956"/>
      <c r="Z84" s="956"/>
      <c r="AA84" s="938"/>
      <c r="AB84" s="938"/>
      <c r="AC84" s="938"/>
      <c r="AD84" s="938"/>
      <c r="AE84" s="938"/>
      <c r="AF84" s="938"/>
      <c r="AG84" s="938"/>
      <c r="AH84" s="938"/>
      <c r="AI84" s="938"/>
      <c r="AJ84" s="938"/>
      <c r="AK84" s="938"/>
      <c r="AL84" s="938"/>
      <c r="AM84" s="938"/>
      <c r="AN84" s="938"/>
      <c r="AO84" s="938"/>
      <c r="AP84" s="938"/>
      <c r="AQ84" s="938"/>
      <c r="AR84" s="938"/>
      <c r="AS84" s="938"/>
      <c r="AT84" s="938"/>
      <c r="AU84" s="938"/>
      <c r="AV84" s="938"/>
      <c r="AW84" s="938"/>
      <c r="AX84" s="938"/>
      <c r="AY84" s="938"/>
      <c r="AZ84" s="938"/>
      <c r="BA84" s="938"/>
    </row>
    <row r="85" spans="1:53" ht="12.75">
      <c r="A85" s="997"/>
      <c r="B85" s="962"/>
      <c r="C85" s="962"/>
      <c r="D85" s="962"/>
      <c r="E85" s="998"/>
      <c r="F85" s="998"/>
      <c r="G85" s="956"/>
      <c r="H85" s="956"/>
      <c r="I85" s="956"/>
      <c r="J85" s="956"/>
      <c r="K85" s="956"/>
      <c r="L85" s="956"/>
      <c r="M85" s="956"/>
      <c r="N85" s="956"/>
      <c r="O85" s="956"/>
      <c r="P85" s="956"/>
      <c r="Q85" s="956"/>
      <c r="R85" s="956"/>
      <c r="S85" s="956"/>
      <c r="T85" s="956"/>
      <c r="U85" s="956"/>
      <c r="V85" s="956"/>
      <c r="W85" s="956"/>
      <c r="X85" s="956"/>
      <c r="Y85" s="956"/>
      <c r="Z85" s="956"/>
      <c r="AA85" s="938"/>
      <c r="AB85" s="938"/>
      <c r="AC85" s="938"/>
      <c r="AD85" s="938"/>
      <c r="AE85" s="938"/>
      <c r="AF85" s="938"/>
      <c r="AG85" s="938"/>
      <c r="AH85" s="938"/>
      <c r="AI85" s="938"/>
      <c r="AJ85" s="938"/>
      <c r="AK85" s="938"/>
      <c r="AL85" s="938"/>
      <c r="AM85" s="938"/>
      <c r="AN85" s="938"/>
      <c r="AO85" s="938"/>
      <c r="AP85" s="938"/>
      <c r="AQ85" s="938"/>
      <c r="AR85" s="938"/>
      <c r="AS85" s="938"/>
      <c r="AT85" s="938"/>
      <c r="AU85" s="938"/>
      <c r="AV85" s="938"/>
      <c r="AW85" s="938"/>
      <c r="AX85" s="938"/>
      <c r="AY85" s="938"/>
      <c r="AZ85" s="938"/>
      <c r="BA85" s="938"/>
    </row>
    <row r="86" spans="1:53" ht="12.75">
      <c r="A86" s="938"/>
      <c r="B86" s="938"/>
      <c r="C86" s="998"/>
      <c r="D86" s="998"/>
      <c r="E86" s="998"/>
      <c r="F86" s="998"/>
      <c r="G86" s="962"/>
      <c r="H86" s="962"/>
      <c r="I86" s="956"/>
      <c r="J86" s="956"/>
      <c r="K86" s="956"/>
      <c r="L86" s="956"/>
      <c r="M86" s="956"/>
      <c r="N86" s="956"/>
      <c r="O86" s="956"/>
      <c r="P86" s="956"/>
      <c r="Q86" s="956"/>
      <c r="R86" s="956"/>
      <c r="S86" s="956"/>
      <c r="T86" s="956"/>
      <c r="U86" s="956"/>
      <c r="V86" s="956"/>
      <c r="W86" s="956"/>
      <c r="X86" s="956"/>
      <c r="Y86" s="956"/>
      <c r="Z86" s="956"/>
      <c r="AA86" s="938"/>
      <c r="AB86" s="938"/>
      <c r="AC86" s="938"/>
      <c r="AD86" s="938"/>
      <c r="AE86" s="938"/>
      <c r="AF86" s="938"/>
      <c r="AG86" s="938"/>
      <c r="AH86" s="938"/>
      <c r="AI86" s="938"/>
      <c r="AJ86" s="938"/>
      <c r="AK86" s="938"/>
      <c r="AL86" s="938"/>
      <c r="AM86" s="938"/>
      <c r="AN86" s="938"/>
      <c r="AO86" s="938"/>
      <c r="AP86" s="938"/>
      <c r="AQ86" s="938"/>
      <c r="AR86" s="938"/>
      <c r="AS86" s="938"/>
      <c r="AT86" s="938"/>
      <c r="AU86" s="938"/>
      <c r="AV86" s="938"/>
      <c r="AW86" s="938"/>
      <c r="AX86" s="938"/>
      <c r="AY86" s="938"/>
      <c r="AZ86" s="938"/>
      <c r="BA86" s="938"/>
    </row>
    <row r="87" spans="1:53" ht="12.75">
      <c r="A87" s="938"/>
      <c r="B87" s="938"/>
      <c r="C87" s="998"/>
      <c r="D87" s="998"/>
      <c r="E87" s="998"/>
      <c r="F87" s="998"/>
      <c r="G87" s="998"/>
      <c r="H87" s="998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38"/>
      <c r="AB87" s="938"/>
      <c r="AC87" s="938"/>
      <c r="AD87" s="938"/>
      <c r="AE87" s="938"/>
      <c r="AF87" s="938"/>
      <c r="AG87" s="938"/>
      <c r="AH87" s="938"/>
      <c r="AI87" s="938"/>
      <c r="AJ87" s="938"/>
      <c r="AK87" s="938"/>
      <c r="AL87" s="938"/>
      <c r="AM87" s="938"/>
      <c r="AN87" s="938"/>
      <c r="AO87" s="938"/>
      <c r="AP87" s="938"/>
      <c r="AQ87" s="938"/>
      <c r="AR87" s="938"/>
      <c r="AS87" s="938"/>
      <c r="AT87" s="938"/>
      <c r="AU87" s="938"/>
      <c r="AV87" s="938"/>
      <c r="AW87" s="938"/>
      <c r="AX87" s="938"/>
      <c r="AY87" s="938"/>
      <c r="AZ87" s="938"/>
      <c r="BA87" s="938"/>
    </row>
    <row r="88" spans="1:53" ht="12.75">
      <c r="A88" s="938"/>
      <c r="B88" s="938"/>
      <c r="C88" s="998"/>
      <c r="D88" s="998"/>
      <c r="E88" s="998"/>
      <c r="F88" s="998"/>
      <c r="G88" s="998"/>
      <c r="H88" s="998"/>
      <c r="I88" s="956"/>
      <c r="J88" s="956"/>
      <c r="K88" s="956"/>
      <c r="L88" s="956"/>
      <c r="M88" s="956"/>
      <c r="N88" s="956"/>
      <c r="O88" s="956"/>
      <c r="P88" s="956"/>
      <c r="Q88" s="956"/>
      <c r="R88" s="956"/>
      <c r="S88" s="956"/>
      <c r="T88" s="956"/>
      <c r="U88" s="956"/>
      <c r="V88" s="956"/>
      <c r="W88" s="956"/>
      <c r="X88" s="956"/>
      <c r="Y88" s="956"/>
      <c r="Z88" s="956"/>
      <c r="AA88" s="938"/>
      <c r="AB88" s="938"/>
      <c r="AC88" s="938"/>
      <c r="AD88" s="938"/>
      <c r="AE88" s="938"/>
      <c r="AF88" s="938"/>
      <c r="AG88" s="938"/>
      <c r="AH88" s="938"/>
      <c r="AI88" s="938"/>
      <c r="AJ88" s="938"/>
      <c r="AK88" s="938"/>
      <c r="AL88" s="938"/>
      <c r="AM88" s="938"/>
      <c r="AN88" s="938"/>
      <c r="AO88" s="938"/>
      <c r="AP88" s="938"/>
      <c r="AQ88" s="938"/>
      <c r="AR88" s="938"/>
      <c r="AS88" s="938"/>
      <c r="AT88" s="938"/>
      <c r="AU88" s="938"/>
      <c r="AV88" s="938"/>
      <c r="AW88" s="938"/>
      <c r="AX88" s="938"/>
      <c r="AY88" s="938"/>
      <c r="AZ88" s="938"/>
      <c r="BA88" s="938"/>
    </row>
    <row r="89" spans="1:53" ht="12.75">
      <c r="A89" s="938"/>
      <c r="B89" s="938"/>
      <c r="C89" s="938"/>
      <c r="D89" s="938"/>
      <c r="E89" s="938"/>
      <c r="F89" s="938"/>
      <c r="G89" s="938"/>
      <c r="I89" s="956"/>
      <c r="J89" s="956"/>
      <c r="K89" s="956"/>
      <c r="L89" s="956"/>
      <c r="M89" s="956"/>
      <c r="N89" s="956"/>
      <c r="O89" s="956"/>
      <c r="P89" s="956"/>
      <c r="Q89" s="956"/>
      <c r="R89" s="956"/>
      <c r="S89" s="956"/>
      <c r="T89" s="956"/>
      <c r="U89" s="956"/>
      <c r="V89" s="956"/>
      <c r="W89" s="956"/>
      <c r="X89" s="956"/>
      <c r="Y89" s="956"/>
      <c r="Z89" s="956"/>
      <c r="AA89" s="938"/>
      <c r="AB89" s="938"/>
      <c r="AC89" s="938"/>
      <c r="AD89" s="938"/>
      <c r="AE89" s="938"/>
      <c r="AF89" s="938"/>
      <c r="AG89" s="938"/>
      <c r="AH89" s="938"/>
      <c r="AI89" s="938"/>
      <c r="AJ89" s="938"/>
      <c r="AK89" s="938"/>
      <c r="AL89" s="938"/>
      <c r="AM89" s="938"/>
      <c r="AN89" s="938"/>
      <c r="AO89" s="938"/>
      <c r="AP89" s="938"/>
      <c r="AQ89" s="938"/>
      <c r="AR89" s="938"/>
      <c r="AS89" s="938"/>
      <c r="AT89" s="938"/>
      <c r="AU89" s="938"/>
      <c r="AV89" s="938"/>
      <c r="AW89" s="938"/>
      <c r="AX89" s="938"/>
      <c r="AY89" s="938"/>
      <c r="AZ89" s="938"/>
      <c r="BA89" s="938"/>
    </row>
    <row r="90" spans="1:53" ht="12.75">
      <c r="A90" s="938"/>
      <c r="B90" s="938"/>
      <c r="C90" s="938"/>
      <c r="D90" s="938"/>
      <c r="E90" s="938"/>
      <c r="F90" s="938"/>
      <c r="G90" s="938"/>
      <c r="I90" s="956"/>
      <c r="J90" s="956"/>
      <c r="K90" s="956"/>
      <c r="L90" s="956"/>
      <c r="M90" s="956"/>
      <c r="N90" s="956"/>
      <c r="O90" s="956"/>
      <c r="P90" s="956"/>
      <c r="Q90" s="956"/>
      <c r="R90" s="956"/>
      <c r="S90" s="956"/>
      <c r="T90" s="956"/>
      <c r="U90" s="956"/>
      <c r="V90" s="956"/>
      <c r="W90" s="956"/>
      <c r="X90" s="956"/>
      <c r="Y90" s="956"/>
      <c r="Z90" s="956"/>
      <c r="AA90" s="938"/>
      <c r="AB90" s="938"/>
      <c r="AC90" s="938"/>
      <c r="AD90" s="938"/>
      <c r="AE90" s="938"/>
      <c r="AF90" s="938"/>
      <c r="AG90" s="938"/>
      <c r="AH90" s="938"/>
      <c r="AI90" s="938"/>
      <c r="AJ90" s="938"/>
      <c r="AK90" s="938"/>
      <c r="AL90" s="938"/>
      <c r="AM90" s="938"/>
      <c r="AN90" s="938"/>
      <c r="AO90" s="938"/>
      <c r="AP90" s="938"/>
      <c r="AQ90" s="938"/>
      <c r="AR90" s="938"/>
      <c r="AS90" s="938"/>
      <c r="AT90" s="938"/>
      <c r="AU90" s="938"/>
      <c r="AV90" s="938"/>
      <c r="AW90" s="938"/>
      <c r="AX90" s="938"/>
      <c r="AY90" s="938"/>
      <c r="AZ90" s="938"/>
      <c r="BA90" s="938"/>
    </row>
    <row r="91" spans="1:53" ht="12.75">
      <c r="A91" s="938"/>
      <c r="B91" s="938"/>
      <c r="C91" s="938"/>
      <c r="D91" s="938"/>
      <c r="E91" s="938"/>
      <c r="F91" s="938"/>
      <c r="G91" s="938"/>
      <c r="I91" s="956"/>
      <c r="J91" s="956"/>
      <c r="K91" s="956"/>
      <c r="L91" s="956"/>
      <c r="M91" s="956"/>
      <c r="N91" s="956"/>
      <c r="O91" s="956"/>
      <c r="P91" s="956"/>
      <c r="Q91" s="956"/>
      <c r="R91" s="956"/>
      <c r="S91" s="956"/>
      <c r="T91" s="956"/>
      <c r="U91" s="956"/>
      <c r="V91" s="956"/>
      <c r="W91" s="956"/>
      <c r="X91" s="956"/>
      <c r="Y91" s="956"/>
      <c r="Z91" s="956"/>
      <c r="AA91" s="938"/>
      <c r="AB91" s="938"/>
      <c r="AC91" s="938"/>
      <c r="AD91" s="938"/>
      <c r="AE91" s="938"/>
      <c r="AF91" s="938"/>
      <c r="AG91" s="938"/>
      <c r="AH91" s="938"/>
      <c r="AI91" s="938"/>
      <c r="AJ91" s="938"/>
      <c r="AK91" s="938"/>
      <c r="AL91" s="938"/>
      <c r="AM91" s="938"/>
      <c r="AN91" s="938"/>
      <c r="AO91" s="938"/>
      <c r="AP91" s="938"/>
      <c r="AQ91" s="938"/>
      <c r="AR91" s="938"/>
      <c r="AS91" s="938"/>
      <c r="AT91" s="938"/>
      <c r="AU91" s="938"/>
      <c r="AV91" s="938"/>
      <c r="AW91" s="938"/>
      <c r="AX91" s="938"/>
      <c r="AY91" s="938"/>
      <c r="AZ91" s="938"/>
      <c r="BA91" s="938"/>
    </row>
    <row r="92" spans="1:53" ht="12.75">
      <c r="A92" s="938"/>
      <c r="B92" s="938"/>
      <c r="C92" s="938"/>
      <c r="D92" s="938"/>
      <c r="E92" s="938"/>
      <c r="F92" s="938"/>
      <c r="G92" s="938"/>
      <c r="I92" s="956"/>
      <c r="J92" s="956"/>
      <c r="K92" s="956"/>
      <c r="L92" s="956"/>
      <c r="M92" s="956"/>
      <c r="N92" s="956"/>
      <c r="O92" s="956"/>
      <c r="P92" s="956"/>
      <c r="Q92" s="956"/>
      <c r="R92" s="956"/>
      <c r="S92" s="956"/>
      <c r="T92" s="956"/>
      <c r="U92" s="956"/>
      <c r="V92" s="956"/>
      <c r="W92" s="956"/>
      <c r="X92" s="956"/>
      <c r="Y92" s="956"/>
      <c r="Z92" s="956"/>
      <c r="AA92" s="938"/>
      <c r="AB92" s="938"/>
      <c r="AC92" s="938"/>
      <c r="AD92" s="938"/>
      <c r="AE92" s="938"/>
      <c r="AF92" s="938"/>
      <c r="AG92" s="938"/>
      <c r="AH92" s="938"/>
      <c r="AI92" s="938"/>
      <c r="AJ92" s="938"/>
      <c r="AK92" s="938"/>
      <c r="AL92" s="938"/>
      <c r="AM92" s="938"/>
      <c r="AN92" s="938"/>
      <c r="AO92" s="938"/>
      <c r="AP92" s="938"/>
      <c r="AQ92" s="938"/>
      <c r="AR92" s="938"/>
      <c r="AS92" s="938"/>
      <c r="AT92" s="938"/>
      <c r="AU92" s="938"/>
      <c r="AV92" s="938"/>
      <c r="AW92" s="938"/>
      <c r="AX92" s="938"/>
      <c r="AY92" s="938"/>
      <c r="AZ92" s="938"/>
      <c r="BA92" s="938"/>
    </row>
    <row r="93" spans="1:53" ht="12.75">
      <c r="A93" s="938"/>
      <c r="B93" s="938"/>
      <c r="C93" s="938"/>
      <c r="D93" s="938"/>
      <c r="E93" s="938"/>
      <c r="F93" s="938"/>
      <c r="G93" s="938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38"/>
      <c r="AB93" s="938"/>
      <c r="AC93" s="938"/>
      <c r="AD93" s="938"/>
      <c r="AE93" s="938"/>
      <c r="AF93" s="938"/>
      <c r="AG93" s="938"/>
      <c r="AH93" s="938"/>
      <c r="AI93" s="938"/>
      <c r="AJ93" s="938"/>
      <c r="AK93" s="938"/>
      <c r="AL93" s="938"/>
      <c r="AM93" s="938"/>
      <c r="AN93" s="938"/>
      <c r="AO93" s="938"/>
      <c r="AP93" s="938"/>
      <c r="AQ93" s="938"/>
      <c r="AR93" s="938"/>
      <c r="AS93" s="938"/>
      <c r="AT93" s="938"/>
      <c r="AU93" s="938"/>
      <c r="AV93" s="938"/>
      <c r="AW93" s="938"/>
      <c r="AX93" s="938"/>
      <c r="AY93" s="938"/>
      <c r="AZ93" s="938"/>
      <c r="BA93" s="938"/>
    </row>
    <row r="94" spans="1:53" ht="12.75">
      <c r="A94" s="938"/>
      <c r="B94" s="938"/>
      <c r="C94" s="938"/>
      <c r="D94" s="938"/>
      <c r="E94" s="938"/>
      <c r="F94" s="938"/>
      <c r="G94" s="938"/>
      <c r="I94" s="956"/>
      <c r="J94" s="956"/>
      <c r="K94" s="956"/>
      <c r="L94" s="956"/>
      <c r="M94" s="956"/>
      <c r="N94" s="956"/>
      <c r="O94" s="956"/>
      <c r="P94" s="956"/>
      <c r="Q94" s="956"/>
      <c r="R94" s="956"/>
      <c r="S94" s="956"/>
      <c r="T94" s="956"/>
      <c r="U94" s="956"/>
      <c r="V94" s="956"/>
      <c r="W94" s="956"/>
      <c r="X94" s="956"/>
      <c r="Y94" s="956"/>
      <c r="Z94" s="956"/>
      <c r="AA94" s="938"/>
      <c r="AB94" s="938"/>
      <c r="AC94" s="938"/>
      <c r="AD94" s="938"/>
      <c r="AE94" s="938"/>
      <c r="AF94" s="938"/>
      <c r="AG94" s="938"/>
      <c r="AH94" s="938"/>
      <c r="AI94" s="938"/>
      <c r="AJ94" s="938"/>
      <c r="AK94" s="938"/>
      <c r="AL94" s="938"/>
      <c r="AM94" s="938"/>
      <c r="AN94" s="938"/>
      <c r="AO94" s="938"/>
      <c r="AP94" s="938"/>
      <c r="AQ94" s="938"/>
      <c r="AR94" s="938"/>
      <c r="AS94" s="938"/>
      <c r="AT94" s="938"/>
      <c r="AU94" s="938"/>
      <c r="AV94" s="938"/>
      <c r="AW94" s="938"/>
      <c r="AX94" s="938"/>
      <c r="AY94" s="938"/>
      <c r="AZ94" s="938"/>
      <c r="BA94" s="938"/>
    </row>
    <row r="95" spans="1:53" ht="12.75">
      <c r="A95" s="938"/>
      <c r="B95" s="938"/>
      <c r="C95" s="938"/>
      <c r="D95" s="938"/>
      <c r="E95" s="938"/>
      <c r="F95" s="938"/>
      <c r="G95" s="938"/>
      <c r="I95" s="956"/>
      <c r="J95" s="956"/>
      <c r="K95" s="956"/>
      <c r="L95" s="956"/>
      <c r="M95" s="956"/>
      <c r="N95" s="956"/>
      <c r="O95" s="956"/>
      <c r="P95" s="956"/>
      <c r="Q95" s="956"/>
      <c r="R95" s="956"/>
      <c r="S95" s="956"/>
      <c r="T95" s="956"/>
      <c r="U95" s="956"/>
      <c r="V95" s="956"/>
      <c r="W95" s="956"/>
      <c r="X95" s="956"/>
      <c r="Y95" s="956"/>
      <c r="Z95" s="956"/>
      <c r="AA95" s="938"/>
      <c r="AB95" s="938"/>
      <c r="AC95" s="938"/>
      <c r="AD95" s="938"/>
      <c r="AE95" s="938"/>
      <c r="AF95" s="938"/>
      <c r="AG95" s="938"/>
      <c r="AH95" s="938"/>
      <c r="AI95" s="938"/>
      <c r="AJ95" s="938"/>
      <c r="AK95" s="938"/>
      <c r="AL95" s="938"/>
      <c r="AM95" s="938"/>
      <c r="AN95" s="938"/>
      <c r="AO95" s="938"/>
      <c r="AP95" s="938"/>
      <c r="AQ95" s="938"/>
      <c r="AR95" s="938"/>
      <c r="AS95" s="938"/>
      <c r="AT95" s="938"/>
      <c r="AU95" s="938"/>
      <c r="AV95" s="938"/>
      <c r="AW95" s="938"/>
      <c r="AX95" s="938"/>
      <c r="AY95" s="938"/>
      <c r="AZ95" s="938"/>
      <c r="BA95" s="938"/>
    </row>
    <row r="96" spans="1:53" ht="12.75">
      <c r="A96" s="938"/>
      <c r="B96" s="938"/>
      <c r="C96" s="938"/>
      <c r="D96" s="938"/>
      <c r="E96" s="938"/>
      <c r="F96" s="938"/>
      <c r="G96" s="938"/>
      <c r="I96" s="956"/>
      <c r="J96" s="956"/>
      <c r="K96" s="956"/>
      <c r="L96" s="956"/>
      <c r="M96" s="956"/>
      <c r="N96" s="956"/>
      <c r="O96" s="956"/>
      <c r="P96" s="956"/>
      <c r="Q96" s="956"/>
      <c r="R96" s="956"/>
      <c r="S96" s="956"/>
      <c r="T96" s="956"/>
      <c r="U96" s="956"/>
      <c r="V96" s="956"/>
      <c r="W96" s="956"/>
      <c r="X96" s="956"/>
      <c r="Y96" s="956"/>
      <c r="Z96" s="956"/>
      <c r="AA96" s="938"/>
      <c r="AB96" s="938"/>
      <c r="AC96" s="938"/>
      <c r="AD96" s="938"/>
      <c r="AE96" s="938"/>
      <c r="AF96" s="938"/>
      <c r="AG96" s="938"/>
      <c r="AH96" s="938"/>
      <c r="AI96" s="938"/>
      <c r="AJ96" s="938"/>
      <c r="AK96" s="938"/>
      <c r="AL96" s="938"/>
      <c r="AM96" s="938"/>
      <c r="AN96" s="938"/>
      <c r="AO96" s="938"/>
      <c r="AP96" s="938"/>
      <c r="AQ96" s="938"/>
      <c r="AR96" s="938"/>
      <c r="AS96" s="938"/>
      <c r="AT96" s="938"/>
      <c r="AU96" s="938"/>
      <c r="AV96" s="938"/>
      <c r="AW96" s="938"/>
      <c r="AX96" s="938"/>
      <c r="AY96" s="938"/>
      <c r="AZ96" s="938"/>
      <c r="BA96" s="938"/>
    </row>
    <row r="97" spans="1:53" ht="12.75">
      <c r="A97" s="938"/>
      <c r="B97" s="938"/>
      <c r="C97" s="938"/>
      <c r="D97" s="938"/>
      <c r="E97" s="938"/>
      <c r="F97" s="938"/>
      <c r="G97" s="938"/>
      <c r="I97" s="956"/>
      <c r="J97" s="956"/>
      <c r="K97" s="956"/>
      <c r="L97" s="956"/>
      <c r="M97" s="956"/>
      <c r="N97" s="956"/>
      <c r="O97" s="956"/>
      <c r="P97" s="956"/>
      <c r="Q97" s="956"/>
      <c r="R97" s="956"/>
      <c r="S97" s="956"/>
      <c r="T97" s="956"/>
      <c r="U97" s="956"/>
      <c r="V97" s="956"/>
      <c r="W97" s="956"/>
      <c r="X97" s="956"/>
      <c r="Y97" s="956"/>
      <c r="Z97" s="956"/>
      <c r="AA97" s="938"/>
      <c r="AB97" s="938"/>
      <c r="AC97" s="938"/>
      <c r="AD97" s="938"/>
      <c r="AE97" s="938"/>
      <c r="AF97" s="938"/>
      <c r="AG97" s="938"/>
      <c r="AH97" s="938"/>
      <c r="AI97" s="938"/>
      <c r="AJ97" s="938"/>
      <c r="AK97" s="938"/>
      <c r="AL97" s="938"/>
      <c r="AM97" s="938"/>
      <c r="AN97" s="938"/>
      <c r="AO97" s="938"/>
      <c r="AP97" s="938"/>
      <c r="AQ97" s="938"/>
      <c r="AR97" s="938"/>
      <c r="AS97" s="938"/>
      <c r="AT97" s="938"/>
      <c r="AU97" s="938"/>
      <c r="AV97" s="938"/>
      <c r="AW97" s="938"/>
      <c r="AX97" s="938"/>
      <c r="AY97" s="938"/>
      <c r="AZ97" s="938"/>
      <c r="BA97" s="938"/>
    </row>
    <row r="98" spans="1:53" ht="12.75">
      <c r="A98" s="938"/>
      <c r="B98" s="938"/>
      <c r="C98" s="938"/>
      <c r="D98" s="938"/>
      <c r="E98" s="938"/>
      <c r="F98" s="938"/>
      <c r="G98" s="938"/>
      <c r="I98" s="956"/>
      <c r="J98" s="956"/>
      <c r="K98" s="956"/>
      <c r="L98" s="956"/>
      <c r="M98" s="956"/>
      <c r="N98" s="956"/>
      <c r="O98" s="956"/>
      <c r="P98" s="956"/>
      <c r="Q98" s="956"/>
      <c r="R98" s="956"/>
      <c r="S98" s="956"/>
      <c r="T98" s="956"/>
      <c r="U98" s="956"/>
      <c r="V98" s="956"/>
      <c r="W98" s="956"/>
      <c r="X98" s="956"/>
      <c r="Y98" s="956"/>
      <c r="Z98" s="956"/>
      <c r="AA98" s="938"/>
      <c r="AB98" s="938"/>
      <c r="AC98" s="938"/>
      <c r="AD98" s="938"/>
      <c r="AE98" s="938"/>
      <c r="AF98" s="938"/>
      <c r="AG98" s="938"/>
      <c r="AH98" s="938"/>
      <c r="AI98" s="938"/>
      <c r="AJ98" s="938"/>
      <c r="AK98" s="938"/>
      <c r="AL98" s="938"/>
      <c r="AM98" s="938"/>
      <c r="AN98" s="938"/>
      <c r="AO98" s="938"/>
      <c r="AP98" s="938"/>
      <c r="AQ98" s="938"/>
      <c r="AR98" s="938"/>
      <c r="AS98" s="938"/>
      <c r="AT98" s="938"/>
      <c r="AU98" s="938"/>
      <c r="AV98" s="938"/>
      <c r="AW98" s="938"/>
      <c r="AX98" s="938"/>
      <c r="AY98" s="938"/>
      <c r="AZ98" s="938"/>
      <c r="BA98" s="938"/>
    </row>
    <row r="99" spans="1:53" ht="12.75">
      <c r="A99" s="938"/>
      <c r="B99" s="938"/>
      <c r="C99" s="938"/>
      <c r="D99" s="938"/>
      <c r="E99" s="938"/>
      <c r="F99" s="938"/>
      <c r="G99" s="938"/>
      <c r="I99" s="956"/>
      <c r="J99" s="956"/>
      <c r="K99" s="956"/>
      <c r="L99" s="956"/>
      <c r="M99" s="956"/>
      <c r="N99" s="956"/>
      <c r="O99" s="956"/>
      <c r="P99" s="956"/>
      <c r="Q99" s="956"/>
      <c r="R99" s="956"/>
      <c r="S99" s="956"/>
      <c r="T99" s="956"/>
      <c r="U99" s="956"/>
      <c r="V99" s="956"/>
      <c r="W99" s="956"/>
      <c r="X99" s="956"/>
      <c r="Y99" s="956"/>
      <c r="Z99" s="956"/>
      <c r="AA99" s="938"/>
      <c r="AB99" s="938"/>
      <c r="AC99" s="938"/>
      <c r="AD99" s="938"/>
      <c r="AE99" s="938"/>
      <c r="AF99" s="938"/>
      <c r="AG99" s="938"/>
      <c r="AH99" s="938"/>
      <c r="AI99" s="938"/>
      <c r="AJ99" s="938"/>
      <c r="AK99" s="938"/>
      <c r="AL99" s="938"/>
      <c r="AM99" s="938"/>
      <c r="AN99" s="938"/>
      <c r="AO99" s="938"/>
      <c r="AP99" s="938"/>
      <c r="AQ99" s="938"/>
      <c r="AR99" s="938"/>
      <c r="AS99" s="938"/>
      <c r="AT99" s="938"/>
      <c r="AU99" s="938"/>
      <c r="AV99" s="938"/>
      <c r="AW99" s="938"/>
      <c r="AX99" s="938"/>
      <c r="AY99" s="938"/>
      <c r="AZ99" s="938"/>
      <c r="BA99" s="938"/>
    </row>
    <row r="100" spans="1:53" ht="12.75">
      <c r="A100" s="938"/>
      <c r="B100" s="938"/>
      <c r="C100" s="938"/>
      <c r="D100" s="938"/>
      <c r="E100" s="938"/>
      <c r="F100" s="938"/>
      <c r="G100" s="938"/>
      <c r="I100" s="956"/>
      <c r="J100" s="956"/>
      <c r="K100" s="956"/>
      <c r="L100" s="956"/>
      <c r="M100" s="956"/>
      <c r="N100" s="956"/>
      <c r="O100" s="956"/>
      <c r="P100" s="956"/>
      <c r="Q100" s="956"/>
      <c r="R100" s="956"/>
      <c r="S100" s="956"/>
      <c r="T100" s="956"/>
      <c r="U100" s="956"/>
      <c r="V100" s="956"/>
      <c r="W100" s="956"/>
      <c r="X100" s="956"/>
      <c r="Y100" s="956"/>
      <c r="Z100" s="956"/>
      <c r="AA100" s="938"/>
      <c r="AB100" s="938"/>
      <c r="AC100" s="938"/>
      <c r="AD100" s="938"/>
      <c r="AE100" s="938"/>
      <c r="AF100" s="938"/>
      <c r="AG100" s="938"/>
      <c r="AH100" s="938"/>
      <c r="AI100" s="938"/>
      <c r="AJ100" s="938"/>
      <c r="AK100" s="938"/>
      <c r="AL100" s="938"/>
      <c r="AM100" s="938"/>
      <c r="AN100" s="938"/>
      <c r="AO100" s="938"/>
      <c r="AP100" s="938"/>
      <c r="AQ100" s="938"/>
      <c r="AR100" s="938"/>
      <c r="AS100" s="938"/>
      <c r="AT100" s="938"/>
      <c r="AU100" s="938"/>
      <c r="AV100" s="938"/>
      <c r="AW100" s="938"/>
      <c r="AX100" s="938"/>
      <c r="AY100" s="938"/>
      <c r="AZ100" s="938"/>
      <c r="BA100" s="938"/>
    </row>
    <row r="101" spans="1:53" ht="12.75">
      <c r="A101" s="938"/>
      <c r="B101" s="938"/>
      <c r="C101" s="938"/>
      <c r="D101" s="938"/>
      <c r="E101" s="938"/>
      <c r="F101" s="938"/>
      <c r="G101" s="938"/>
      <c r="I101" s="956"/>
      <c r="J101" s="956"/>
      <c r="K101" s="956"/>
      <c r="L101" s="956"/>
      <c r="M101" s="956"/>
      <c r="N101" s="956"/>
      <c r="O101" s="956"/>
      <c r="P101" s="956"/>
      <c r="Q101" s="956"/>
      <c r="R101" s="956"/>
      <c r="S101" s="956"/>
      <c r="T101" s="956"/>
      <c r="U101" s="956"/>
      <c r="V101" s="956"/>
      <c r="W101" s="956"/>
      <c r="X101" s="956"/>
      <c r="Y101" s="956"/>
      <c r="Z101" s="956"/>
      <c r="AA101" s="938"/>
      <c r="AB101" s="938"/>
      <c r="AC101" s="938"/>
      <c r="AD101" s="938"/>
      <c r="AE101" s="938"/>
      <c r="AF101" s="938"/>
      <c r="AG101" s="938"/>
      <c r="AH101" s="938"/>
      <c r="AI101" s="938"/>
      <c r="AJ101" s="938"/>
      <c r="AK101" s="938"/>
      <c r="AL101" s="938"/>
      <c r="AM101" s="938"/>
      <c r="AN101" s="938"/>
      <c r="AO101" s="938"/>
      <c r="AP101" s="938"/>
      <c r="AQ101" s="938"/>
      <c r="AR101" s="938"/>
      <c r="AS101" s="938"/>
      <c r="AT101" s="938"/>
      <c r="AU101" s="938"/>
      <c r="AV101" s="938"/>
      <c r="AW101" s="938"/>
      <c r="AX101" s="938"/>
      <c r="AY101" s="938"/>
      <c r="AZ101" s="938"/>
      <c r="BA101" s="938"/>
    </row>
    <row r="102" spans="1:53" ht="12.75">
      <c r="A102" s="938"/>
      <c r="B102" s="938"/>
      <c r="C102" s="938"/>
      <c r="D102" s="938"/>
      <c r="E102" s="938"/>
      <c r="F102" s="938"/>
      <c r="G102" s="938"/>
      <c r="I102" s="956"/>
      <c r="J102" s="956"/>
      <c r="K102" s="956"/>
      <c r="L102" s="956"/>
      <c r="M102" s="956"/>
      <c r="N102" s="956"/>
      <c r="O102" s="956"/>
      <c r="P102" s="956"/>
      <c r="Q102" s="956"/>
      <c r="R102" s="956"/>
      <c r="S102" s="956"/>
      <c r="T102" s="956"/>
      <c r="U102" s="956"/>
      <c r="V102" s="956"/>
      <c r="W102" s="956"/>
      <c r="X102" s="956"/>
      <c r="Y102" s="956"/>
      <c r="Z102" s="956"/>
      <c r="AA102" s="938"/>
      <c r="AB102" s="938"/>
      <c r="AC102" s="938"/>
      <c r="AD102" s="938"/>
      <c r="AE102" s="938"/>
      <c r="AF102" s="938"/>
      <c r="AG102" s="938"/>
      <c r="AH102" s="938"/>
      <c r="AI102" s="938"/>
      <c r="AJ102" s="938"/>
      <c r="AK102" s="938"/>
      <c r="AL102" s="938"/>
      <c r="AM102" s="938"/>
      <c r="AN102" s="938"/>
      <c r="AO102" s="938"/>
      <c r="AP102" s="938"/>
      <c r="AQ102" s="938"/>
      <c r="AR102" s="938"/>
      <c r="AS102" s="938"/>
      <c r="AT102" s="938"/>
      <c r="AU102" s="938"/>
      <c r="AV102" s="938"/>
      <c r="AW102" s="938"/>
      <c r="AX102" s="938"/>
      <c r="AY102" s="938"/>
      <c r="AZ102" s="938"/>
      <c r="BA102" s="938"/>
    </row>
    <row r="103" spans="1:53" ht="12.75">
      <c r="A103" s="938"/>
      <c r="B103" s="938"/>
      <c r="C103" s="938"/>
      <c r="D103" s="938"/>
      <c r="E103" s="938"/>
      <c r="F103" s="938"/>
      <c r="G103" s="938"/>
      <c r="I103" s="956"/>
      <c r="J103" s="956"/>
      <c r="K103" s="956"/>
      <c r="L103" s="956"/>
      <c r="M103" s="956"/>
      <c r="N103" s="956"/>
      <c r="O103" s="956"/>
      <c r="P103" s="956"/>
      <c r="Q103" s="956"/>
      <c r="R103" s="956"/>
      <c r="S103" s="956"/>
      <c r="T103" s="956"/>
      <c r="U103" s="956"/>
      <c r="V103" s="956"/>
      <c r="W103" s="956"/>
      <c r="X103" s="956"/>
      <c r="Y103" s="956"/>
      <c r="Z103" s="956"/>
      <c r="AA103" s="938"/>
      <c r="AB103" s="938"/>
      <c r="AC103" s="938"/>
      <c r="AD103" s="938"/>
      <c r="AE103" s="938"/>
      <c r="AF103" s="938"/>
      <c r="AG103" s="938"/>
      <c r="AH103" s="938"/>
      <c r="AI103" s="938"/>
      <c r="AJ103" s="938"/>
      <c r="AK103" s="938"/>
      <c r="AL103" s="938"/>
      <c r="AM103" s="938"/>
      <c r="AN103" s="938"/>
      <c r="AO103" s="938"/>
      <c r="AP103" s="938"/>
      <c r="AQ103" s="938"/>
      <c r="AR103" s="938"/>
      <c r="AS103" s="938"/>
      <c r="AT103" s="938"/>
      <c r="AU103" s="938"/>
      <c r="AV103" s="938"/>
      <c r="AW103" s="938"/>
      <c r="AX103" s="938"/>
      <c r="AY103" s="938"/>
      <c r="AZ103" s="938"/>
      <c r="BA103" s="938"/>
    </row>
    <row r="104" spans="1:53" ht="12.75">
      <c r="A104" s="938"/>
      <c r="B104" s="938"/>
      <c r="C104" s="938"/>
      <c r="D104" s="938"/>
      <c r="E104" s="938"/>
      <c r="F104" s="938"/>
      <c r="G104" s="938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38"/>
      <c r="AB104" s="938"/>
      <c r="AC104" s="938"/>
      <c r="AD104" s="938"/>
      <c r="AE104" s="938"/>
      <c r="AF104" s="938"/>
      <c r="AG104" s="938"/>
      <c r="AH104" s="938"/>
      <c r="AI104" s="938"/>
      <c r="AJ104" s="938"/>
      <c r="AK104" s="938"/>
      <c r="AL104" s="938"/>
      <c r="AM104" s="938"/>
      <c r="AN104" s="938"/>
      <c r="AO104" s="938"/>
      <c r="AP104" s="938"/>
      <c r="AQ104" s="938"/>
      <c r="AR104" s="938"/>
      <c r="AS104" s="938"/>
      <c r="AT104" s="938"/>
      <c r="AU104" s="938"/>
      <c r="AV104" s="938"/>
      <c r="AW104" s="938"/>
      <c r="AX104" s="938"/>
      <c r="AY104" s="938"/>
      <c r="AZ104" s="938"/>
      <c r="BA104" s="938"/>
    </row>
    <row r="105" spans="1:53" ht="12.75">
      <c r="A105" s="938"/>
      <c r="B105" s="938"/>
      <c r="C105" s="938"/>
      <c r="D105" s="938"/>
      <c r="E105" s="938"/>
      <c r="F105" s="938"/>
      <c r="G105" s="938"/>
      <c r="I105" s="956"/>
      <c r="J105" s="956"/>
      <c r="K105" s="956"/>
      <c r="L105" s="956"/>
      <c r="M105" s="956"/>
      <c r="N105" s="956"/>
      <c r="O105" s="956"/>
      <c r="P105" s="956"/>
      <c r="Q105" s="956"/>
      <c r="R105" s="956"/>
      <c r="S105" s="956"/>
      <c r="T105" s="956"/>
      <c r="U105" s="956"/>
      <c r="V105" s="956"/>
      <c r="W105" s="956"/>
      <c r="X105" s="956"/>
      <c r="Y105" s="956"/>
      <c r="Z105" s="956"/>
      <c r="AA105" s="938"/>
      <c r="AB105" s="938"/>
      <c r="AC105" s="938"/>
      <c r="AD105" s="938"/>
      <c r="AE105" s="938"/>
      <c r="AF105" s="938"/>
      <c r="AG105" s="938"/>
      <c r="AH105" s="938"/>
      <c r="AI105" s="938"/>
      <c r="AJ105" s="938"/>
      <c r="AK105" s="938"/>
      <c r="AL105" s="938"/>
      <c r="AM105" s="938"/>
      <c r="AN105" s="938"/>
      <c r="AO105" s="938"/>
      <c r="AP105" s="938"/>
      <c r="AQ105" s="938"/>
      <c r="AR105" s="938"/>
      <c r="AS105" s="938"/>
      <c r="AT105" s="938"/>
      <c r="AU105" s="938"/>
      <c r="AV105" s="938"/>
      <c r="AW105" s="938"/>
      <c r="AX105" s="938"/>
      <c r="AY105" s="938"/>
      <c r="AZ105" s="938"/>
      <c r="BA105" s="938"/>
    </row>
    <row r="106" spans="1:53" ht="12.75">
      <c r="A106" s="938"/>
      <c r="B106" s="938"/>
      <c r="C106" s="938"/>
      <c r="D106" s="938"/>
      <c r="E106" s="938"/>
      <c r="F106" s="938"/>
      <c r="G106" s="938"/>
      <c r="I106" s="956"/>
      <c r="J106" s="956"/>
      <c r="K106" s="956"/>
      <c r="L106" s="956"/>
      <c r="M106" s="956"/>
      <c r="N106" s="956"/>
      <c r="O106" s="956"/>
      <c r="P106" s="956"/>
      <c r="Q106" s="956"/>
      <c r="R106" s="956"/>
      <c r="S106" s="956"/>
      <c r="T106" s="956"/>
      <c r="U106" s="956"/>
      <c r="V106" s="956"/>
      <c r="W106" s="956"/>
      <c r="X106" s="956"/>
      <c r="Y106" s="956"/>
      <c r="Z106" s="956"/>
      <c r="AA106" s="938"/>
      <c r="AB106" s="938"/>
      <c r="AC106" s="938"/>
      <c r="AD106" s="938"/>
      <c r="AE106" s="938"/>
      <c r="AF106" s="938"/>
      <c r="AG106" s="938"/>
      <c r="AH106" s="938"/>
      <c r="AI106" s="938"/>
      <c r="AJ106" s="938"/>
      <c r="AK106" s="938"/>
      <c r="AL106" s="938"/>
      <c r="AM106" s="938"/>
      <c r="AN106" s="938"/>
      <c r="AO106" s="938"/>
      <c r="AP106" s="938"/>
      <c r="AQ106" s="938"/>
      <c r="AR106" s="938"/>
      <c r="AS106" s="938"/>
      <c r="AT106" s="938"/>
      <c r="AU106" s="938"/>
      <c r="AV106" s="938"/>
      <c r="AW106" s="938"/>
      <c r="AX106" s="938"/>
      <c r="AY106" s="938"/>
      <c r="AZ106" s="938"/>
      <c r="BA106" s="938"/>
    </row>
    <row r="107" spans="1:53" ht="12.75">
      <c r="A107" s="938"/>
      <c r="B107" s="938"/>
      <c r="C107" s="938"/>
      <c r="D107" s="938"/>
      <c r="E107" s="938"/>
      <c r="F107" s="938"/>
      <c r="G107" s="938"/>
      <c r="I107" s="956"/>
      <c r="J107" s="956"/>
      <c r="K107" s="956"/>
      <c r="L107" s="956"/>
      <c r="M107" s="956"/>
      <c r="N107" s="956"/>
      <c r="O107" s="956"/>
      <c r="P107" s="956"/>
      <c r="Q107" s="956"/>
      <c r="R107" s="956"/>
      <c r="S107" s="956"/>
      <c r="T107" s="956"/>
      <c r="U107" s="956"/>
      <c r="V107" s="956"/>
      <c r="W107" s="956"/>
      <c r="X107" s="956"/>
      <c r="Y107" s="956"/>
      <c r="Z107" s="956"/>
      <c r="AA107" s="938"/>
      <c r="AB107" s="938"/>
      <c r="AC107" s="938"/>
      <c r="AD107" s="938"/>
      <c r="AE107" s="938"/>
      <c r="AF107" s="938"/>
      <c r="AG107" s="938"/>
      <c r="AH107" s="938"/>
      <c r="AI107" s="938"/>
      <c r="AJ107" s="938"/>
      <c r="AK107" s="938"/>
      <c r="AL107" s="938"/>
      <c r="AM107" s="938"/>
      <c r="AN107" s="938"/>
      <c r="AO107" s="938"/>
      <c r="AP107" s="938"/>
      <c r="AQ107" s="938"/>
      <c r="AR107" s="938"/>
      <c r="AS107" s="938"/>
      <c r="AT107" s="938"/>
      <c r="AU107" s="938"/>
      <c r="AV107" s="938"/>
      <c r="AW107" s="938"/>
      <c r="AX107" s="938"/>
      <c r="AY107" s="938"/>
      <c r="AZ107" s="938"/>
      <c r="BA107" s="938"/>
    </row>
    <row r="108" spans="1:53" ht="12.75">
      <c r="A108" s="938"/>
      <c r="B108" s="938"/>
      <c r="C108" s="938"/>
      <c r="D108" s="938"/>
      <c r="E108" s="938"/>
      <c r="F108" s="938"/>
      <c r="G108" s="938"/>
      <c r="I108" s="956"/>
      <c r="J108" s="956"/>
      <c r="K108" s="956"/>
      <c r="L108" s="956"/>
      <c r="M108" s="956"/>
      <c r="N108" s="956"/>
      <c r="O108" s="956"/>
      <c r="P108" s="956"/>
      <c r="Q108" s="956"/>
      <c r="R108" s="956"/>
      <c r="S108" s="956"/>
      <c r="T108" s="956"/>
      <c r="U108" s="956"/>
      <c r="V108" s="956"/>
      <c r="W108" s="956"/>
      <c r="X108" s="956"/>
      <c r="Y108" s="956"/>
      <c r="Z108" s="956"/>
      <c r="AA108" s="938"/>
      <c r="AB108" s="938"/>
      <c r="AC108" s="938"/>
      <c r="AD108" s="938"/>
      <c r="AE108" s="938"/>
      <c r="AF108" s="938"/>
      <c r="AG108" s="938"/>
      <c r="AH108" s="938"/>
      <c r="AI108" s="938"/>
      <c r="AJ108" s="938"/>
      <c r="AK108" s="938"/>
      <c r="AL108" s="938"/>
      <c r="AM108" s="938"/>
      <c r="AN108" s="938"/>
      <c r="AO108" s="938"/>
      <c r="AP108" s="938"/>
      <c r="AQ108" s="938"/>
      <c r="AR108" s="938"/>
      <c r="AS108" s="938"/>
      <c r="AT108" s="938"/>
      <c r="AU108" s="938"/>
      <c r="AV108" s="938"/>
      <c r="AW108" s="938"/>
      <c r="AX108" s="938"/>
      <c r="AY108" s="938"/>
      <c r="AZ108" s="938"/>
      <c r="BA108" s="938"/>
    </row>
    <row r="109" spans="1:53" ht="12.75">
      <c r="A109" s="938"/>
      <c r="B109" s="938"/>
      <c r="C109" s="938"/>
      <c r="D109" s="938"/>
      <c r="E109" s="938"/>
      <c r="F109" s="938"/>
      <c r="G109" s="938"/>
      <c r="I109" s="956"/>
      <c r="J109" s="956"/>
      <c r="K109" s="956"/>
      <c r="L109" s="956"/>
      <c r="M109" s="956"/>
      <c r="N109" s="956"/>
      <c r="O109" s="956"/>
      <c r="P109" s="956"/>
      <c r="Q109" s="956"/>
      <c r="R109" s="956"/>
      <c r="S109" s="956"/>
      <c r="T109" s="956"/>
      <c r="U109" s="956"/>
      <c r="V109" s="956"/>
      <c r="W109" s="956"/>
      <c r="X109" s="956"/>
      <c r="Y109" s="956"/>
      <c r="Z109" s="956"/>
      <c r="AA109" s="938"/>
      <c r="AB109" s="938"/>
      <c r="AC109" s="938"/>
      <c r="AD109" s="938"/>
      <c r="AE109" s="938"/>
      <c r="AF109" s="938"/>
      <c r="AG109" s="938"/>
      <c r="AH109" s="938"/>
      <c r="AI109" s="938"/>
      <c r="AJ109" s="938"/>
      <c r="AK109" s="938"/>
      <c r="AL109" s="938"/>
      <c r="AM109" s="938"/>
      <c r="AN109" s="938"/>
      <c r="AO109" s="938"/>
      <c r="AP109" s="938"/>
      <c r="AQ109" s="938"/>
      <c r="AR109" s="938"/>
      <c r="AS109" s="938"/>
      <c r="AT109" s="938"/>
      <c r="AU109" s="938"/>
      <c r="AV109" s="938"/>
      <c r="AW109" s="938"/>
      <c r="AX109" s="938"/>
      <c r="AY109" s="938"/>
      <c r="AZ109" s="938"/>
      <c r="BA109" s="938"/>
    </row>
    <row r="110" spans="1:53" ht="12.75">
      <c r="A110" s="938"/>
      <c r="B110" s="938"/>
      <c r="C110" s="938"/>
      <c r="D110" s="938"/>
      <c r="E110" s="938"/>
      <c r="F110" s="938"/>
      <c r="G110" s="938"/>
      <c r="I110" s="956"/>
      <c r="J110" s="956"/>
      <c r="K110" s="956"/>
      <c r="L110" s="956"/>
      <c r="M110" s="956"/>
      <c r="N110" s="956"/>
      <c r="O110" s="956"/>
      <c r="P110" s="956"/>
      <c r="Q110" s="956"/>
      <c r="R110" s="956"/>
      <c r="S110" s="956"/>
      <c r="T110" s="956"/>
      <c r="U110" s="956"/>
      <c r="V110" s="956"/>
      <c r="W110" s="956"/>
      <c r="X110" s="956"/>
      <c r="Y110" s="956"/>
      <c r="Z110" s="956"/>
      <c r="AA110" s="938"/>
      <c r="AB110" s="938"/>
      <c r="AC110" s="938"/>
      <c r="AD110" s="938"/>
      <c r="AE110" s="938"/>
      <c r="AF110" s="938"/>
      <c r="AG110" s="938"/>
      <c r="AH110" s="938"/>
      <c r="AI110" s="938"/>
      <c r="AJ110" s="938"/>
      <c r="AK110" s="938"/>
      <c r="AL110" s="938"/>
      <c r="AM110" s="938"/>
      <c r="AN110" s="938"/>
      <c r="AO110" s="938"/>
      <c r="AP110" s="938"/>
      <c r="AQ110" s="938"/>
      <c r="AR110" s="938"/>
      <c r="AS110" s="938"/>
      <c r="AT110" s="938"/>
      <c r="AU110" s="938"/>
      <c r="AV110" s="938"/>
      <c r="AW110" s="938"/>
      <c r="AX110" s="938"/>
      <c r="AY110" s="938"/>
      <c r="AZ110" s="938"/>
      <c r="BA110" s="938"/>
    </row>
    <row r="111" spans="1:53" ht="12.75">
      <c r="A111" s="938"/>
      <c r="B111" s="938"/>
      <c r="C111" s="938"/>
      <c r="D111" s="938"/>
      <c r="E111" s="938"/>
      <c r="F111" s="938"/>
      <c r="G111" s="938"/>
      <c r="I111" s="956"/>
      <c r="J111" s="956"/>
      <c r="K111" s="956"/>
      <c r="L111" s="956"/>
      <c r="M111" s="956"/>
      <c r="N111" s="956"/>
      <c r="O111" s="956"/>
      <c r="P111" s="956"/>
      <c r="Q111" s="956"/>
      <c r="R111" s="956"/>
      <c r="S111" s="956"/>
      <c r="T111" s="956"/>
      <c r="U111" s="956"/>
      <c r="V111" s="956"/>
      <c r="W111" s="956"/>
      <c r="X111" s="956"/>
      <c r="Y111" s="956"/>
      <c r="Z111" s="956"/>
      <c r="AA111" s="938"/>
      <c r="AB111" s="938"/>
      <c r="AC111" s="938"/>
      <c r="AD111" s="938"/>
      <c r="AE111" s="938"/>
      <c r="AF111" s="938"/>
      <c r="AG111" s="938"/>
      <c r="AH111" s="938"/>
      <c r="AI111" s="938"/>
      <c r="AJ111" s="938"/>
      <c r="AK111" s="938"/>
      <c r="AL111" s="938"/>
      <c r="AM111" s="938"/>
      <c r="AN111" s="938"/>
      <c r="AO111" s="938"/>
      <c r="AP111" s="938"/>
      <c r="AQ111" s="938"/>
      <c r="AR111" s="938"/>
      <c r="AS111" s="938"/>
      <c r="AT111" s="938"/>
      <c r="AU111" s="938"/>
      <c r="AV111" s="938"/>
      <c r="AW111" s="938"/>
      <c r="AX111" s="938"/>
      <c r="AY111" s="938"/>
      <c r="AZ111" s="938"/>
      <c r="BA111" s="938"/>
    </row>
    <row r="112" spans="1:53" ht="12.75">
      <c r="A112" s="938"/>
      <c r="B112" s="938"/>
      <c r="C112" s="938"/>
      <c r="D112" s="938"/>
      <c r="E112" s="938"/>
      <c r="F112" s="938"/>
      <c r="G112" s="938"/>
      <c r="I112" s="956"/>
      <c r="J112" s="956"/>
      <c r="K112" s="956"/>
      <c r="L112" s="956"/>
      <c r="M112" s="956"/>
      <c r="N112" s="956"/>
      <c r="O112" s="956"/>
      <c r="P112" s="956"/>
      <c r="Q112" s="956"/>
      <c r="R112" s="956"/>
      <c r="S112" s="956"/>
      <c r="T112" s="956"/>
      <c r="U112" s="956"/>
      <c r="V112" s="956"/>
      <c r="W112" s="956"/>
      <c r="X112" s="956"/>
      <c r="Y112" s="956"/>
      <c r="Z112" s="956"/>
      <c r="AA112" s="938"/>
      <c r="AB112" s="938"/>
      <c r="AC112" s="938"/>
      <c r="AD112" s="938"/>
      <c r="AE112" s="938"/>
      <c r="AF112" s="938"/>
      <c r="AG112" s="938"/>
      <c r="AH112" s="938"/>
      <c r="AI112" s="938"/>
      <c r="AJ112" s="938"/>
      <c r="AK112" s="938"/>
      <c r="AL112" s="938"/>
      <c r="AM112" s="938"/>
      <c r="AN112" s="938"/>
      <c r="AO112" s="938"/>
      <c r="AP112" s="938"/>
      <c r="AQ112" s="938"/>
      <c r="AR112" s="938"/>
      <c r="AS112" s="938"/>
      <c r="AT112" s="938"/>
      <c r="AU112" s="938"/>
      <c r="AV112" s="938"/>
      <c r="AW112" s="938"/>
      <c r="AX112" s="938"/>
      <c r="AY112" s="938"/>
      <c r="AZ112" s="938"/>
      <c r="BA112" s="938"/>
    </row>
    <row r="113" spans="1:53" ht="12.75">
      <c r="A113" s="938"/>
      <c r="B113" s="938"/>
      <c r="C113" s="938"/>
      <c r="D113" s="938"/>
      <c r="E113" s="938"/>
      <c r="F113" s="938"/>
      <c r="G113" s="938"/>
      <c r="I113" s="956"/>
      <c r="J113" s="956"/>
      <c r="K113" s="956"/>
      <c r="L113" s="956"/>
      <c r="M113" s="956"/>
      <c r="N113" s="956"/>
      <c r="O113" s="956"/>
      <c r="P113" s="956"/>
      <c r="Q113" s="956"/>
      <c r="R113" s="956"/>
      <c r="S113" s="956"/>
      <c r="T113" s="956"/>
      <c r="U113" s="956"/>
      <c r="V113" s="956"/>
      <c r="W113" s="956"/>
      <c r="X113" s="956"/>
      <c r="Y113" s="956"/>
      <c r="Z113" s="956"/>
      <c r="AA113" s="938"/>
      <c r="AB113" s="938"/>
      <c r="AC113" s="938"/>
      <c r="AD113" s="938"/>
      <c r="AE113" s="938"/>
      <c r="AF113" s="938"/>
      <c r="AG113" s="938"/>
      <c r="AH113" s="938"/>
      <c r="AI113" s="938"/>
      <c r="AJ113" s="938"/>
      <c r="AK113" s="938"/>
      <c r="AL113" s="938"/>
      <c r="AM113" s="938"/>
      <c r="AN113" s="938"/>
      <c r="AO113" s="938"/>
      <c r="AP113" s="938"/>
      <c r="AQ113" s="938"/>
      <c r="AR113" s="938"/>
      <c r="AS113" s="938"/>
      <c r="AT113" s="938"/>
      <c r="AU113" s="938"/>
      <c r="AV113" s="938"/>
      <c r="AW113" s="938"/>
      <c r="AX113" s="938"/>
      <c r="AY113" s="938"/>
      <c r="AZ113" s="938"/>
      <c r="BA113" s="938"/>
    </row>
    <row r="114" spans="1:53" ht="12.75">
      <c r="A114" s="938"/>
      <c r="B114" s="938"/>
      <c r="C114" s="938"/>
      <c r="D114" s="938"/>
      <c r="E114" s="938"/>
      <c r="F114" s="938"/>
      <c r="G114" s="938"/>
      <c r="I114" s="956"/>
      <c r="J114" s="956"/>
      <c r="K114" s="956"/>
      <c r="L114" s="956"/>
      <c r="M114" s="956"/>
      <c r="N114" s="956"/>
      <c r="O114" s="956"/>
      <c r="P114" s="956"/>
      <c r="Q114" s="956"/>
      <c r="R114" s="956"/>
      <c r="S114" s="956"/>
      <c r="T114" s="956"/>
      <c r="U114" s="956"/>
      <c r="V114" s="956"/>
      <c r="W114" s="956"/>
      <c r="X114" s="956"/>
      <c r="Y114" s="956"/>
      <c r="Z114" s="956"/>
      <c r="AA114" s="938"/>
      <c r="AB114" s="938"/>
      <c r="AC114" s="938"/>
      <c r="AD114" s="938"/>
      <c r="AE114" s="938"/>
      <c r="AF114" s="938"/>
      <c r="AG114" s="938"/>
      <c r="AH114" s="938"/>
      <c r="AI114" s="938"/>
      <c r="AJ114" s="938"/>
      <c r="AK114" s="938"/>
      <c r="AL114" s="938"/>
      <c r="AM114" s="938"/>
      <c r="AN114" s="938"/>
      <c r="AO114" s="938"/>
      <c r="AP114" s="938"/>
      <c r="AQ114" s="938"/>
      <c r="AR114" s="938"/>
      <c r="AS114" s="938"/>
      <c r="AT114" s="938"/>
      <c r="AU114" s="938"/>
      <c r="AV114" s="938"/>
      <c r="AW114" s="938"/>
      <c r="AX114" s="938"/>
      <c r="AY114" s="938"/>
      <c r="AZ114" s="938"/>
      <c r="BA114" s="938"/>
    </row>
    <row r="115" spans="1:53" ht="12.75">
      <c r="A115" s="938"/>
      <c r="B115" s="938"/>
      <c r="C115" s="938"/>
      <c r="D115" s="938"/>
      <c r="E115" s="938"/>
      <c r="F115" s="938"/>
      <c r="G115" s="938"/>
      <c r="I115" s="956"/>
      <c r="J115" s="956"/>
      <c r="K115" s="956"/>
      <c r="L115" s="956"/>
      <c r="M115" s="956"/>
      <c r="N115" s="956"/>
      <c r="O115" s="956"/>
      <c r="P115" s="956"/>
      <c r="Q115" s="956"/>
      <c r="R115" s="956"/>
      <c r="S115" s="956"/>
      <c r="T115" s="956"/>
      <c r="U115" s="956"/>
      <c r="V115" s="956"/>
      <c r="W115" s="956"/>
      <c r="X115" s="956"/>
      <c r="Y115" s="956"/>
      <c r="Z115" s="956"/>
      <c r="AA115" s="938"/>
      <c r="AB115" s="938"/>
      <c r="AC115" s="938"/>
      <c r="AD115" s="938"/>
      <c r="AE115" s="938"/>
      <c r="AF115" s="938"/>
      <c r="AG115" s="938"/>
      <c r="AH115" s="938"/>
      <c r="AI115" s="938"/>
      <c r="AJ115" s="938"/>
      <c r="AK115" s="938"/>
      <c r="AL115" s="938"/>
      <c r="AM115" s="938"/>
      <c r="AN115" s="938"/>
      <c r="AO115" s="938"/>
      <c r="AP115" s="938"/>
      <c r="AQ115" s="938"/>
      <c r="AR115" s="938"/>
      <c r="AS115" s="938"/>
      <c r="AT115" s="938"/>
      <c r="AU115" s="938"/>
      <c r="AV115" s="938"/>
      <c r="AW115" s="938"/>
      <c r="AX115" s="938"/>
      <c r="AY115" s="938"/>
      <c r="AZ115" s="938"/>
      <c r="BA115" s="938"/>
    </row>
    <row r="116" spans="1:53" ht="12.75">
      <c r="A116" s="938"/>
      <c r="B116" s="938"/>
      <c r="C116" s="938"/>
      <c r="D116" s="938"/>
      <c r="E116" s="938"/>
      <c r="F116" s="938"/>
      <c r="G116" s="938"/>
      <c r="I116" s="956"/>
      <c r="J116" s="956"/>
      <c r="K116" s="956"/>
      <c r="L116" s="956"/>
      <c r="M116" s="956"/>
      <c r="N116" s="956"/>
      <c r="O116" s="956"/>
      <c r="P116" s="956"/>
      <c r="Q116" s="956"/>
      <c r="R116" s="956"/>
      <c r="S116" s="956"/>
      <c r="T116" s="956"/>
      <c r="U116" s="956"/>
      <c r="V116" s="956"/>
      <c r="W116" s="956"/>
      <c r="X116" s="956"/>
      <c r="Y116" s="956"/>
      <c r="Z116" s="956"/>
      <c r="AA116" s="938"/>
      <c r="AB116" s="938"/>
      <c r="AC116" s="938"/>
      <c r="AD116" s="938"/>
      <c r="AE116" s="938"/>
      <c r="AF116" s="938"/>
      <c r="AG116" s="938"/>
      <c r="AH116" s="938"/>
      <c r="AI116" s="938"/>
      <c r="AJ116" s="938"/>
      <c r="AK116" s="938"/>
      <c r="AL116" s="938"/>
      <c r="AM116" s="938"/>
      <c r="AN116" s="938"/>
      <c r="AO116" s="938"/>
      <c r="AP116" s="938"/>
      <c r="AQ116" s="938"/>
      <c r="AR116" s="938"/>
      <c r="AS116" s="938"/>
      <c r="AT116" s="938"/>
      <c r="AU116" s="938"/>
      <c r="AV116" s="938"/>
      <c r="AW116" s="938"/>
      <c r="AX116" s="938"/>
      <c r="AY116" s="938"/>
      <c r="AZ116" s="938"/>
      <c r="BA116" s="938"/>
    </row>
    <row r="117" spans="1:53" ht="12.75">
      <c r="A117" s="938"/>
      <c r="B117" s="938"/>
      <c r="C117" s="938"/>
      <c r="D117" s="938"/>
      <c r="E117" s="938"/>
      <c r="F117" s="938"/>
      <c r="G117" s="938"/>
      <c r="H117" s="995"/>
      <c r="I117" s="956"/>
      <c r="J117" s="956"/>
      <c r="K117" s="956"/>
      <c r="L117" s="956"/>
      <c r="M117" s="956"/>
      <c r="N117" s="956"/>
      <c r="O117" s="956"/>
      <c r="P117" s="956"/>
      <c r="Q117" s="956"/>
      <c r="R117" s="956"/>
      <c r="S117" s="956"/>
      <c r="T117" s="956"/>
      <c r="U117" s="956"/>
      <c r="V117" s="956"/>
      <c r="W117" s="956"/>
      <c r="X117" s="956"/>
      <c r="Y117" s="956"/>
      <c r="Z117" s="956"/>
      <c r="AA117" s="938"/>
      <c r="AB117" s="938"/>
      <c r="AC117" s="938"/>
      <c r="AD117" s="938"/>
      <c r="AE117" s="938"/>
      <c r="AF117" s="938"/>
      <c r="AG117" s="938"/>
      <c r="AH117" s="938"/>
      <c r="AI117" s="938"/>
      <c r="AJ117" s="938"/>
      <c r="AK117" s="938"/>
      <c r="AL117" s="938"/>
      <c r="AM117" s="938"/>
      <c r="AN117" s="938"/>
      <c r="AO117" s="938"/>
      <c r="AP117" s="938"/>
      <c r="AQ117" s="938"/>
      <c r="AR117" s="938"/>
      <c r="AS117" s="938"/>
      <c r="AT117" s="938"/>
      <c r="AU117" s="938"/>
      <c r="AV117" s="938"/>
      <c r="AW117" s="938"/>
      <c r="AX117" s="938"/>
      <c r="AY117" s="938"/>
      <c r="AZ117" s="938"/>
      <c r="BA117" s="938"/>
    </row>
    <row r="118" spans="1:53" ht="12.75">
      <c r="A118" s="938"/>
      <c r="B118" s="938"/>
      <c r="C118" s="938"/>
      <c r="D118" s="938"/>
      <c r="E118" s="938"/>
      <c r="F118" s="938"/>
      <c r="G118" s="938"/>
      <c r="H118" s="996"/>
      <c r="I118" s="956"/>
      <c r="J118" s="956"/>
      <c r="K118" s="956"/>
      <c r="L118" s="956"/>
      <c r="M118" s="956"/>
      <c r="N118" s="956"/>
      <c r="O118" s="956"/>
      <c r="P118" s="956"/>
      <c r="Q118" s="956"/>
      <c r="R118" s="956"/>
      <c r="S118" s="956"/>
      <c r="T118" s="956"/>
      <c r="U118" s="956"/>
      <c r="V118" s="956"/>
      <c r="W118" s="956"/>
      <c r="X118" s="956"/>
      <c r="Y118" s="956"/>
      <c r="Z118" s="956"/>
      <c r="AA118" s="938"/>
      <c r="AB118" s="938"/>
      <c r="AC118" s="938"/>
      <c r="AD118" s="938"/>
      <c r="AE118" s="938"/>
      <c r="AF118" s="938"/>
      <c r="AG118" s="938"/>
      <c r="AH118" s="938"/>
      <c r="AI118" s="938"/>
      <c r="AJ118" s="938"/>
      <c r="AK118" s="938"/>
      <c r="AL118" s="938"/>
      <c r="AM118" s="938"/>
      <c r="AN118" s="938"/>
      <c r="AO118" s="938"/>
      <c r="AP118" s="938"/>
      <c r="AQ118" s="938"/>
      <c r="AR118" s="938"/>
      <c r="AS118" s="938"/>
      <c r="AT118" s="938"/>
      <c r="AU118" s="938"/>
      <c r="AV118" s="938"/>
      <c r="AW118" s="938"/>
      <c r="AX118" s="938"/>
      <c r="AY118" s="938"/>
      <c r="AZ118" s="938"/>
      <c r="BA118" s="938"/>
    </row>
    <row r="119" spans="1:53" ht="12.75">
      <c r="A119" s="997"/>
      <c r="B119" s="997"/>
      <c r="C119" s="997"/>
      <c r="D119" s="997"/>
      <c r="E119" s="997"/>
      <c r="F119" s="997"/>
      <c r="G119" s="997"/>
      <c r="H119" s="997"/>
      <c r="I119" s="956"/>
      <c r="J119" s="956"/>
      <c r="K119" s="956"/>
      <c r="L119" s="956"/>
      <c r="M119" s="956"/>
      <c r="N119" s="956"/>
      <c r="O119" s="956"/>
      <c r="P119" s="956"/>
      <c r="Q119" s="956"/>
      <c r="R119" s="956"/>
      <c r="S119" s="956"/>
      <c r="T119" s="956"/>
      <c r="U119" s="956"/>
      <c r="V119" s="956"/>
      <c r="W119" s="956"/>
      <c r="X119" s="956"/>
      <c r="Y119" s="956"/>
      <c r="Z119" s="956"/>
      <c r="AA119" s="938"/>
      <c r="AB119" s="938"/>
      <c r="AC119" s="938"/>
      <c r="AD119" s="938"/>
      <c r="AE119" s="938"/>
      <c r="AF119" s="938"/>
      <c r="AG119" s="938"/>
      <c r="AH119" s="938"/>
      <c r="AI119" s="938"/>
      <c r="AJ119" s="938"/>
      <c r="AK119" s="938"/>
      <c r="AL119" s="938"/>
      <c r="AM119" s="938"/>
      <c r="AN119" s="938"/>
      <c r="AO119" s="938"/>
      <c r="AP119" s="938"/>
      <c r="AQ119" s="938"/>
      <c r="AR119" s="938"/>
      <c r="AS119" s="938"/>
      <c r="AT119" s="938"/>
      <c r="AU119" s="938"/>
      <c r="AV119" s="938"/>
      <c r="AW119" s="938"/>
      <c r="AX119" s="938"/>
      <c r="AY119" s="938"/>
      <c r="AZ119" s="938"/>
      <c r="BA119" s="938"/>
    </row>
    <row r="120" spans="1:53" ht="12.75">
      <c r="A120" s="962"/>
      <c r="B120" s="997"/>
      <c r="C120" s="997"/>
      <c r="D120" s="997"/>
      <c r="E120" s="997"/>
      <c r="F120" s="997"/>
      <c r="G120" s="997"/>
      <c r="H120" s="997"/>
      <c r="I120" s="956"/>
      <c r="J120" s="956"/>
      <c r="K120" s="956"/>
      <c r="L120" s="956"/>
      <c r="M120" s="956"/>
      <c r="N120" s="956"/>
      <c r="O120" s="956"/>
      <c r="P120" s="956"/>
      <c r="Q120" s="956"/>
      <c r="R120" s="956"/>
      <c r="S120" s="956"/>
      <c r="T120" s="956"/>
      <c r="U120" s="956"/>
      <c r="V120" s="956"/>
      <c r="W120" s="956"/>
      <c r="X120" s="956"/>
      <c r="Y120" s="956"/>
      <c r="Z120" s="956"/>
      <c r="AA120" s="938"/>
      <c r="AB120" s="938"/>
      <c r="AC120" s="938"/>
      <c r="AD120" s="938"/>
      <c r="AE120" s="938"/>
      <c r="AF120" s="938"/>
      <c r="AG120" s="938"/>
      <c r="AH120" s="938"/>
      <c r="AI120" s="938"/>
      <c r="AJ120" s="938"/>
      <c r="AK120" s="938"/>
      <c r="AL120" s="938"/>
      <c r="AM120" s="938"/>
      <c r="AN120" s="938"/>
      <c r="AO120" s="938"/>
      <c r="AP120" s="938"/>
      <c r="AQ120" s="938"/>
      <c r="AR120" s="938"/>
      <c r="AS120" s="938"/>
      <c r="AT120" s="938"/>
      <c r="AU120" s="938"/>
      <c r="AV120" s="938"/>
      <c r="AW120" s="938"/>
      <c r="AX120" s="938"/>
      <c r="AY120" s="938"/>
      <c r="AZ120" s="938"/>
      <c r="BA120" s="938"/>
    </row>
    <row r="121" spans="1:53" ht="12.75">
      <c r="A121" s="997"/>
      <c r="B121" s="962"/>
      <c r="C121" s="962"/>
      <c r="D121" s="962"/>
      <c r="E121" s="998"/>
      <c r="F121" s="998"/>
      <c r="G121" s="956"/>
      <c r="H121" s="956"/>
      <c r="I121" s="956"/>
      <c r="J121" s="956"/>
      <c r="K121" s="956"/>
      <c r="L121" s="956"/>
      <c r="M121" s="956"/>
      <c r="N121" s="956"/>
      <c r="O121" s="956"/>
      <c r="P121" s="956"/>
      <c r="Q121" s="956"/>
      <c r="R121" s="956"/>
      <c r="S121" s="956"/>
      <c r="T121" s="956"/>
      <c r="U121" s="956"/>
      <c r="V121" s="956"/>
      <c r="W121" s="956"/>
      <c r="X121" s="956"/>
      <c r="Y121" s="956"/>
      <c r="Z121" s="956"/>
      <c r="AA121" s="938"/>
      <c r="AB121" s="938"/>
      <c r="AC121" s="938"/>
      <c r="AD121" s="938"/>
      <c r="AE121" s="938"/>
      <c r="AF121" s="938"/>
      <c r="AG121" s="938"/>
      <c r="AH121" s="938"/>
      <c r="AI121" s="938"/>
      <c r="AJ121" s="938"/>
      <c r="AK121" s="938"/>
      <c r="AL121" s="938"/>
      <c r="AM121" s="938"/>
      <c r="AN121" s="938"/>
      <c r="AO121" s="938"/>
      <c r="AP121" s="938"/>
      <c r="AQ121" s="938"/>
      <c r="AR121" s="938"/>
      <c r="AS121" s="938"/>
      <c r="AT121" s="938"/>
      <c r="AU121" s="938"/>
      <c r="AV121" s="938"/>
      <c r="AW121" s="938"/>
      <c r="AX121" s="938"/>
      <c r="AY121" s="938"/>
      <c r="AZ121" s="938"/>
      <c r="BA121" s="938"/>
    </row>
    <row r="122" spans="1:53" ht="12.75">
      <c r="A122" s="938"/>
      <c r="B122" s="938"/>
      <c r="C122" s="998"/>
      <c r="D122" s="998"/>
      <c r="E122" s="998"/>
      <c r="F122" s="998"/>
      <c r="G122" s="962"/>
      <c r="H122" s="962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938"/>
      <c r="AB122" s="938"/>
      <c r="AC122" s="938"/>
      <c r="AD122" s="938"/>
      <c r="AE122" s="938"/>
      <c r="AF122" s="938"/>
      <c r="AG122" s="938"/>
      <c r="AH122" s="938"/>
      <c r="AI122" s="938"/>
      <c r="AJ122" s="938"/>
      <c r="AK122" s="938"/>
      <c r="AL122" s="938"/>
      <c r="AM122" s="938"/>
      <c r="AN122" s="938"/>
      <c r="AO122" s="938"/>
      <c r="AP122" s="938"/>
      <c r="AQ122" s="938"/>
      <c r="AR122" s="938"/>
      <c r="AS122" s="938"/>
      <c r="AT122" s="938"/>
      <c r="AU122" s="938"/>
      <c r="AV122" s="938"/>
      <c r="AW122" s="938"/>
      <c r="AX122" s="938"/>
      <c r="AY122" s="938"/>
      <c r="AZ122" s="938"/>
      <c r="BA122" s="938"/>
    </row>
    <row r="123" spans="1:53" ht="12.75">
      <c r="A123" s="938"/>
      <c r="B123" s="938"/>
      <c r="C123" s="998"/>
      <c r="D123" s="998"/>
      <c r="E123" s="998"/>
      <c r="F123" s="998"/>
      <c r="G123" s="998"/>
      <c r="H123" s="998"/>
      <c r="I123" s="956"/>
      <c r="J123" s="956"/>
      <c r="K123" s="956"/>
      <c r="L123" s="956"/>
      <c r="M123" s="956"/>
      <c r="N123" s="956"/>
      <c r="O123" s="956"/>
      <c r="P123" s="956"/>
      <c r="Q123" s="956"/>
      <c r="R123" s="956"/>
      <c r="S123" s="956"/>
      <c r="T123" s="956"/>
      <c r="U123" s="956"/>
      <c r="V123" s="956"/>
      <c r="W123" s="956"/>
      <c r="X123" s="956"/>
      <c r="Y123" s="956"/>
      <c r="Z123" s="956"/>
      <c r="AA123" s="938"/>
      <c r="AB123" s="938"/>
      <c r="AC123" s="938"/>
      <c r="AD123" s="938"/>
      <c r="AE123" s="938"/>
      <c r="AF123" s="938"/>
      <c r="AG123" s="938"/>
      <c r="AH123" s="938"/>
      <c r="AI123" s="938"/>
      <c r="AJ123" s="938"/>
      <c r="AK123" s="938"/>
      <c r="AL123" s="938"/>
      <c r="AM123" s="938"/>
      <c r="AN123" s="938"/>
      <c r="AO123" s="938"/>
      <c r="AP123" s="938"/>
      <c r="AQ123" s="938"/>
      <c r="AR123" s="938"/>
      <c r="AS123" s="938"/>
      <c r="AT123" s="938"/>
      <c r="AU123" s="938"/>
      <c r="AV123" s="938"/>
      <c r="AW123" s="938"/>
      <c r="AX123" s="938"/>
      <c r="AY123" s="938"/>
      <c r="AZ123" s="938"/>
      <c r="BA123" s="938"/>
    </row>
    <row r="124" spans="1:53" ht="12.75">
      <c r="A124" s="938"/>
      <c r="B124" s="938"/>
      <c r="C124" s="998"/>
      <c r="D124" s="998"/>
      <c r="E124" s="998"/>
      <c r="F124" s="998"/>
      <c r="G124" s="998"/>
      <c r="H124" s="998"/>
      <c r="I124" s="956"/>
      <c r="J124" s="956"/>
      <c r="K124" s="956"/>
      <c r="L124" s="956"/>
      <c r="M124" s="956"/>
      <c r="N124" s="956"/>
      <c r="O124" s="956"/>
      <c r="P124" s="956"/>
      <c r="Q124" s="956"/>
      <c r="R124" s="956"/>
      <c r="S124" s="956"/>
      <c r="T124" s="956"/>
      <c r="U124" s="956"/>
      <c r="V124" s="956"/>
      <c r="W124" s="956"/>
      <c r="X124" s="956"/>
      <c r="Y124" s="956"/>
      <c r="Z124" s="956"/>
      <c r="AA124" s="938"/>
      <c r="AB124" s="938"/>
      <c r="AC124" s="938"/>
      <c r="AD124" s="938"/>
      <c r="AE124" s="938"/>
      <c r="AF124" s="938"/>
      <c r="AG124" s="938"/>
      <c r="AH124" s="938"/>
      <c r="AI124" s="938"/>
      <c r="AJ124" s="938"/>
      <c r="AK124" s="938"/>
      <c r="AL124" s="938"/>
      <c r="AM124" s="938"/>
      <c r="AN124" s="938"/>
      <c r="AO124" s="938"/>
      <c r="AP124" s="938"/>
      <c r="AQ124" s="938"/>
      <c r="AR124" s="938"/>
      <c r="AS124" s="938"/>
      <c r="AT124" s="938"/>
      <c r="AU124" s="938"/>
      <c r="AV124" s="938"/>
      <c r="AW124" s="938"/>
      <c r="AX124" s="938"/>
      <c r="AY124" s="938"/>
      <c r="AZ124" s="938"/>
      <c r="BA124" s="938"/>
    </row>
    <row r="125" spans="1:53" ht="12.75">
      <c r="A125" s="938"/>
      <c r="B125" s="938"/>
      <c r="C125" s="938"/>
      <c r="D125" s="938"/>
      <c r="E125" s="938"/>
      <c r="F125" s="938"/>
      <c r="G125" s="938"/>
      <c r="I125" s="956"/>
      <c r="J125" s="956"/>
      <c r="K125" s="956"/>
      <c r="L125" s="956"/>
      <c r="M125" s="956"/>
      <c r="N125" s="956"/>
      <c r="O125" s="956"/>
      <c r="P125" s="956"/>
      <c r="Q125" s="956"/>
      <c r="R125" s="956"/>
      <c r="S125" s="956"/>
      <c r="T125" s="956"/>
      <c r="U125" s="956"/>
      <c r="V125" s="956"/>
      <c r="W125" s="956"/>
      <c r="X125" s="956"/>
      <c r="Y125" s="956"/>
      <c r="Z125" s="956"/>
      <c r="AA125" s="938"/>
      <c r="AB125" s="938"/>
      <c r="AC125" s="938"/>
      <c r="AD125" s="938"/>
      <c r="AE125" s="938"/>
      <c r="AF125" s="938"/>
      <c r="AG125" s="938"/>
      <c r="AH125" s="938"/>
      <c r="AI125" s="938"/>
      <c r="AJ125" s="938"/>
      <c r="AK125" s="938"/>
      <c r="AL125" s="938"/>
      <c r="AM125" s="938"/>
      <c r="AN125" s="938"/>
      <c r="AO125" s="938"/>
      <c r="AP125" s="938"/>
      <c r="AQ125" s="938"/>
      <c r="AR125" s="938"/>
      <c r="AS125" s="938"/>
      <c r="AT125" s="938"/>
      <c r="AU125" s="938"/>
      <c r="AV125" s="938"/>
      <c r="AW125" s="938"/>
      <c r="AX125" s="938"/>
      <c r="AY125" s="938"/>
      <c r="AZ125" s="938"/>
      <c r="BA125" s="938"/>
    </row>
    <row r="126" spans="1:53" ht="12.75">
      <c r="A126" s="938"/>
      <c r="B126" s="938"/>
      <c r="C126" s="938"/>
      <c r="D126" s="938"/>
      <c r="E126" s="938"/>
      <c r="F126" s="938"/>
      <c r="G126" s="938"/>
      <c r="I126" s="956"/>
      <c r="J126" s="956"/>
      <c r="K126" s="956"/>
      <c r="L126" s="956"/>
      <c r="M126" s="956"/>
      <c r="N126" s="956"/>
      <c r="O126" s="956"/>
      <c r="P126" s="956"/>
      <c r="Q126" s="956"/>
      <c r="R126" s="956"/>
      <c r="S126" s="956"/>
      <c r="T126" s="956"/>
      <c r="U126" s="956"/>
      <c r="V126" s="956"/>
      <c r="W126" s="956"/>
      <c r="X126" s="956"/>
      <c r="Y126" s="956"/>
      <c r="Z126" s="956"/>
      <c r="AA126" s="938"/>
      <c r="AB126" s="938"/>
      <c r="AC126" s="938"/>
      <c r="AD126" s="938"/>
      <c r="AE126" s="938"/>
      <c r="AF126" s="938"/>
      <c r="AG126" s="938"/>
      <c r="AH126" s="938"/>
      <c r="AI126" s="938"/>
      <c r="AJ126" s="938"/>
      <c r="AK126" s="938"/>
      <c r="AL126" s="938"/>
      <c r="AM126" s="938"/>
      <c r="AN126" s="938"/>
      <c r="AO126" s="938"/>
      <c r="AP126" s="938"/>
      <c r="AQ126" s="938"/>
      <c r="AR126" s="938"/>
      <c r="AS126" s="938"/>
      <c r="AT126" s="938"/>
      <c r="AU126" s="938"/>
      <c r="AV126" s="938"/>
      <c r="AW126" s="938"/>
      <c r="AX126" s="938"/>
      <c r="AY126" s="938"/>
      <c r="AZ126" s="938"/>
      <c r="BA126" s="938"/>
    </row>
    <row r="127" spans="1:53" ht="12.75">
      <c r="A127" s="938"/>
      <c r="B127" s="938"/>
      <c r="C127" s="938"/>
      <c r="D127" s="938"/>
      <c r="E127" s="938"/>
      <c r="F127" s="938"/>
      <c r="G127" s="938"/>
      <c r="I127" s="956"/>
      <c r="J127" s="956"/>
      <c r="K127" s="956"/>
      <c r="L127" s="956"/>
      <c r="M127" s="956"/>
      <c r="N127" s="956"/>
      <c r="O127" s="956"/>
      <c r="P127" s="956"/>
      <c r="Q127" s="956"/>
      <c r="R127" s="956"/>
      <c r="S127" s="956"/>
      <c r="T127" s="956"/>
      <c r="U127" s="956"/>
      <c r="V127" s="956"/>
      <c r="W127" s="956"/>
      <c r="X127" s="956"/>
      <c r="Y127" s="956"/>
      <c r="Z127" s="956"/>
      <c r="AA127" s="938"/>
      <c r="AB127" s="938"/>
      <c r="AC127" s="938"/>
      <c r="AD127" s="938"/>
      <c r="AE127" s="938"/>
      <c r="AF127" s="938"/>
      <c r="AG127" s="938"/>
      <c r="AH127" s="938"/>
      <c r="AI127" s="938"/>
      <c r="AJ127" s="938"/>
      <c r="AK127" s="938"/>
      <c r="AL127" s="938"/>
      <c r="AM127" s="938"/>
      <c r="AN127" s="938"/>
      <c r="AO127" s="938"/>
      <c r="AP127" s="938"/>
      <c r="AQ127" s="938"/>
      <c r="AR127" s="938"/>
      <c r="AS127" s="938"/>
      <c r="AT127" s="938"/>
      <c r="AU127" s="938"/>
      <c r="AV127" s="938"/>
      <c r="AW127" s="938"/>
      <c r="AX127" s="938"/>
      <c r="AY127" s="938"/>
      <c r="AZ127" s="938"/>
      <c r="BA127" s="938"/>
    </row>
    <row r="128" spans="1:53" ht="12.75">
      <c r="A128" s="938"/>
      <c r="B128" s="938"/>
      <c r="C128" s="938"/>
      <c r="D128" s="938"/>
      <c r="E128" s="938"/>
      <c r="F128" s="938"/>
      <c r="G128" s="938"/>
      <c r="I128" s="956"/>
      <c r="J128" s="956"/>
      <c r="K128" s="956"/>
      <c r="L128" s="956"/>
      <c r="M128" s="956"/>
      <c r="N128" s="956"/>
      <c r="O128" s="956"/>
      <c r="P128" s="956"/>
      <c r="Q128" s="956"/>
      <c r="R128" s="956"/>
      <c r="S128" s="956"/>
      <c r="T128" s="956"/>
      <c r="U128" s="956"/>
      <c r="V128" s="956"/>
      <c r="W128" s="956"/>
      <c r="X128" s="956"/>
      <c r="Y128" s="956"/>
      <c r="Z128" s="956"/>
      <c r="AA128" s="938"/>
      <c r="AB128" s="938"/>
      <c r="AC128" s="938"/>
      <c r="AD128" s="938"/>
      <c r="AE128" s="938"/>
      <c r="AF128" s="938"/>
      <c r="AG128" s="938"/>
      <c r="AH128" s="938"/>
      <c r="AI128" s="938"/>
      <c r="AJ128" s="938"/>
      <c r="AK128" s="938"/>
      <c r="AL128" s="938"/>
      <c r="AM128" s="938"/>
      <c r="AN128" s="938"/>
      <c r="AO128" s="938"/>
      <c r="AP128" s="938"/>
      <c r="AQ128" s="938"/>
      <c r="AR128" s="938"/>
      <c r="AS128" s="938"/>
      <c r="AT128" s="938"/>
      <c r="AU128" s="938"/>
      <c r="AV128" s="938"/>
      <c r="AW128" s="938"/>
      <c r="AX128" s="938"/>
      <c r="AY128" s="938"/>
      <c r="AZ128" s="938"/>
      <c r="BA128" s="938"/>
    </row>
    <row r="129" spans="1:53" ht="12.75">
      <c r="A129" s="938"/>
      <c r="B129" s="938"/>
      <c r="C129" s="938"/>
      <c r="D129" s="938"/>
      <c r="E129" s="938"/>
      <c r="F129" s="938"/>
      <c r="G129" s="938"/>
      <c r="I129" s="956"/>
      <c r="J129" s="956"/>
      <c r="K129" s="956"/>
      <c r="L129" s="956"/>
      <c r="M129" s="956"/>
      <c r="N129" s="956"/>
      <c r="O129" s="956"/>
      <c r="P129" s="956"/>
      <c r="Q129" s="956"/>
      <c r="R129" s="956"/>
      <c r="S129" s="956"/>
      <c r="T129" s="956"/>
      <c r="U129" s="956"/>
      <c r="V129" s="956"/>
      <c r="W129" s="956"/>
      <c r="X129" s="956"/>
      <c r="Y129" s="956"/>
      <c r="Z129" s="956"/>
      <c r="AA129" s="938"/>
      <c r="AB129" s="938"/>
      <c r="AC129" s="938"/>
      <c r="AD129" s="938"/>
      <c r="AE129" s="938"/>
      <c r="AF129" s="938"/>
      <c r="AG129" s="938"/>
      <c r="AH129" s="938"/>
      <c r="AI129" s="938"/>
      <c r="AJ129" s="938"/>
      <c r="AK129" s="938"/>
      <c r="AL129" s="938"/>
      <c r="AM129" s="938"/>
      <c r="AN129" s="938"/>
      <c r="AO129" s="938"/>
      <c r="AP129" s="938"/>
      <c r="AQ129" s="938"/>
      <c r="AR129" s="938"/>
      <c r="AS129" s="938"/>
      <c r="AT129" s="938"/>
      <c r="AU129" s="938"/>
      <c r="AV129" s="938"/>
      <c r="AW129" s="938"/>
      <c r="AX129" s="938"/>
      <c r="AY129" s="938"/>
      <c r="AZ129" s="938"/>
      <c r="BA129" s="938"/>
    </row>
    <row r="130" spans="1:53" ht="12.75">
      <c r="A130" s="938"/>
      <c r="B130" s="938"/>
      <c r="C130" s="938"/>
      <c r="D130" s="938"/>
      <c r="E130" s="938"/>
      <c r="F130" s="938"/>
      <c r="G130" s="938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38"/>
      <c r="AB130" s="938"/>
      <c r="AC130" s="938"/>
      <c r="AD130" s="938"/>
      <c r="AE130" s="938"/>
      <c r="AF130" s="938"/>
      <c r="AG130" s="938"/>
      <c r="AH130" s="938"/>
      <c r="AI130" s="938"/>
      <c r="AJ130" s="938"/>
      <c r="AK130" s="938"/>
      <c r="AL130" s="938"/>
      <c r="AM130" s="938"/>
      <c r="AN130" s="938"/>
      <c r="AO130" s="938"/>
      <c r="AP130" s="938"/>
      <c r="AQ130" s="938"/>
      <c r="AR130" s="938"/>
      <c r="AS130" s="938"/>
      <c r="AT130" s="938"/>
      <c r="AU130" s="938"/>
      <c r="AV130" s="938"/>
      <c r="AW130" s="938"/>
      <c r="AX130" s="938"/>
      <c r="AY130" s="938"/>
      <c r="AZ130" s="938"/>
      <c r="BA130" s="938"/>
    </row>
    <row r="131" spans="1:53" ht="12.75">
      <c r="A131" s="938"/>
      <c r="B131" s="938"/>
      <c r="C131" s="938"/>
      <c r="D131" s="938"/>
      <c r="E131" s="938"/>
      <c r="F131" s="938"/>
      <c r="G131" s="938"/>
      <c r="I131" s="956"/>
      <c r="J131" s="956"/>
      <c r="K131" s="956"/>
      <c r="L131" s="956"/>
      <c r="M131" s="956"/>
      <c r="N131" s="956"/>
      <c r="O131" s="956"/>
      <c r="P131" s="956"/>
      <c r="Q131" s="956"/>
      <c r="R131" s="956"/>
      <c r="S131" s="956"/>
      <c r="T131" s="956"/>
      <c r="U131" s="956"/>
      <c r="V131" s="956"/>
      <c r="W131" s="956"/>
      <c r="X131" s="956"/>
      <c r="Y131" s="956"/>
      <c r="Z131" s="956"/>
      <c r="AA131" s="938"/>
      <c r="AB131" s="938"/>
      <c r="AC131" s="938"/>
      <c r="AD131" s="938"/>
      <c r="AE131" s="938"/>
      <c r="AF131" s="938"/>
      <c r="AG131" s="938"/>
      <c r="AH131" s="938"/>
      <c r="AI131" s="938"/>
      <c r="AJ131" s="938"/>
      <c r="AK131" s="938"/>
      <c r="AL131" s="938"/>
      <c r="AM131" s="938"/>
      <c r="AN131" s="938"/>
      <c r="AO131" s="938"/>
      <c r="AP131" s="938"/>
      <c r="AQ131" s="938"/>
      <c r="AR131" s="938"/>
      <c r="AS131" s="938"/>
      <c r="AT131" s="938"/>
      <c r="AU131" s="938"/>
      <c r="AV131" s="938"/>
      <c r="AW131" s="938"/>
      <c r="AX131" s="938"/>
      <c r="AY131" s="938"/>
      <c r="AZ131" s="938"/>
      <c r="BA131" s="938"/>
    </row>
    <row r="132" spans="1:53" ht="12.75">
      <c r="A132" s="938"/>
      <c r="B132" s="938"/>
      <c r="C132" s="938"/>
      <c r="D132" s="938"/>
      <c r="E132" s="938"/>
      <c r="F132" s="938"/>
      <c r="G132" s="938"/>
      <c r="I132" s="956"/>
      <c r="J132" s="956"/>
      <c r="K132" s="956"/>
      <c r="L132" s="956"/>
      <c r="M132" s="956"/>
      <c r="N132" s="956"/>
      <c r="O132" s="956"/>
      <c r="P132" s="956"/>
      <c r="Q132" s="956"/>
      <c r="R132" s="956"/>
      <c r="S132" s="956"/>
      <c r="T132" s="956"/>
      <c r="U132" s="956"/>
      <c r="V132" s="956"/>
      <c r="W132" s="956"/>
      <c r="X132" s="956"/>
      <c r="Y132" s="956"/>
      <c r="Z132" s="956"/>
      <c r="AA132" s="938"/>
      <c r="AB132" s="938"/>
      <c r="AC132" s="938"/>
      <c r="AD132" s="938"/>
      <c r="AE132" s="938"/>
      <c r="AF132" s="938"/>
      <c r="AG132" s="938"/>
      <c r="AH132" s="938"/>
      <c r="AI132" s="938"/>
      <c r="AJ132" s="938"/>
      <c r="AK132" s="938"/>
      <c r="AL132" s="938"/>
      <c r="AM132" s="938"/>
      <c r="AN132" s="938"/>
      <c r="AO132" s="938"/>
      <c r="AP132" s="938"/>
      <c r="AQ132" s="938"/>
      <c r="AR132" s="938"/>
      <c r="AS132" s="938"/>
      <c r="AT132" s="938"/>
      <c r="AU132" s="938"/>
      <c r="AV132" s="938"/>
      <c r="AW132" s="938"/>
      <c r="AX132" s="938"/>
      <c r="AY132" s="938"/>
      <c r="AZ132" s="938"/>
      <c r="BA132" s="938"/>
    </row>
    <row r="133" spans="1:53" ht="12.75">
      <c r="A133" s="938"/>
      <c r="B133" s="938"/>
      <c r="C133" s="938"/>
      <c r="D133" s="938"/>
      <c r="E133" s="938"/>
      <c r="F133" s="938"/>
      <c r="G133" s="938"/>
      <c r="I133" s="956"/>
      <c r="J133" s="956"/>
      <c r="K133" s="956"/>
      <c r="L133" s="956"/>
      <c r="M133" s="956"/>
      <c r="N133" s="956"/>
      <c r="O133" s="956"/>
      <c r="P133" s="956"/>
      <c r="Q133" s="956"/>
      <c r="R133" s="956"/>
      <c r="S133" s="956"/>
      <c r="T133" s="956"/>
      <c r="U133" s="956"/>
      <c r="V133" s="956"/>
      <c r="W133" s="956"/>
      <c r="X133" s="956"/>
      <c r="Y133" s="956"/>
      <c r="Z133" s="956"/>
      <c r="AA133" s="938"/>
      <c r="AB133" s="938"/>
      <c r="AC133" s="938"/>
      <c r="AD133" s="938"/>
      <c r="AE133" s="938"/>
      <c r="AF133" s="938"/>
      <c r="AG133" s="938"/>
      <c r="AH133" s="938"/>
      <c r="AI133" s="938"/>
      <c r="AJ133" s="938"/>
      <c r="AK133" s="938"/>
      <c r="AL133" s="938"/>
      <c r="AM133" s="938"/>
      <c r="AN133" s="938"/>
      <c r="AO133" s="938"/>
      <c r="AP133" s="938"/>
      <c r="AQ133" s="938"/>
      <c r="AR133" s="938"/>
      <c r="AS133" s="938"/>
      <c r="AT133" s="938"/>
      <c r="AU133" s="938"/>
      <c r="AV133" s="938"/>
      <c r="AW133" s="938"/>
      <c r="AX133" s="938"/>
      <c r="AY133" s="938"/>
      <c r="AZ133" s="938"/>
      <c r="BA133" s="938"/>
    </row>
    <row r="134" spans="1:53" ht="12.75">
      <c r="A134" s="938"/>
      <c r="B134" s="938"/>
      <c r="C134" s="938"/>
      <c r="D134" s="938"/>
      <c r="E134" s="938"/>
      <c r="F134" s="938"/>
      <c r="G134" s="938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38"/>
      <c r="AB134" s="938"/>
      <c r="AC134" s="938"/>
      <c r="AD134" s="938"/>
      <c r="AE134" s="938"/>
      <c r="AF134" s="938"/>
      <c r="AG134" s="938"/>
      <c r="AH134" s="938"/>
      <c r="AI134" s="938"/>
      <c r="AJ134" s="938"/>
      <c r="AK134" s="938"/>
      <c r="AL134" s="938"/>
      <c r="AM134" s="938"/>
      <c r="AN134" s="938"/>
      <c r="AO134" s="938"/>
      <c r="AP134" s="938"/>
      <c r="AQ134" s="938"/>
      <c r="AR134" s="938"/>
      <c r="AS134" s="938"/>
      <c r="AT134" s="938"/>
      <c r="AU134" s="938"/>
      <c r="AV134" s="938"/>
      <c r="AW134" s="938"/>
      <c r="AX134" s="938"/>
      <c r="AY134" s="938"/>
      <c r="AZ134" s="938"/>
      <c r="BA134" s="938"/>
    </row>
    <row r="135" spans="1:53" ht="12.75">
      <c r="A135" s="938"/>
      <c r="B135" s="938"/>
      <c r="C135" s="938"/>
      <c r="D135" s="938"/>
      <c r="E135" s="938"/>
      <c r="F135" s="938"/>
      <c r="G135" s="938"/>
      <c r="I135" s="956"/>
      <c r="J135" s="956"/>
      <c r="K135" s="956"/>
      <c r="L135" s="956"/>
      <c r="M135" s="956"/>
      <c r="N135" s="956"/>
      <c r="O135" s="956"/>
      <c r="P135" s="956"/>
      <c r="Q135" s="956"/>
      <c r="R135" s="956"/>
      <c r="S135" s="956"/>
      <c r="T135" s="956"/>
      <c r="U135" s="956"/>
      <c r="V135" s="956"/>
      <c r="W135" s="956"/>
      <c r="X135" s="956"/>
      <c r="Y135" s="956"/>
      <c r="Z135" s="956"/>
      <c r="AA135" s="938"/>
      <c r="AB135" s="938"/>
      <c r="AC135" s="938"/>
      <c r="AD135" s="938"/>
      <c r="AE135" s="938"/>
      <c r="AF135" s="938"/>
      <c r="AG135" s="938"/>
      <c r="AH135" s="938"/>
      <c r="AI135" s="938"/>
      <c r="AJ135" s="938"/>
      <c r="AK135" s="938"/>
      <c r="AL135" s="938"/>
      <c r="AM135" s="938"/>
      <c r="AN135" s="938"/>
      <c r="AO135" s="938"/>
      <c r="AP135" s="938"/>
      <c r="AQ135" s="938"/>
      <c r="AR135" s="938"/>
      <c r="AS135" s="938"/>
      <c r="AT135" s="938"/>
      <c r="AU135" s="938"/>
      <c r="AV135" s="938"/>
      <c r="AW135" s="938"/>
      <c r="AX135" s="938"/>
      <c r="AY135" s="938"/>
      <c r="AZ135" s="938"/>
      <c r="BA135" s="938"/>
    </row>
    <row r="136" spans="1:53" ht="12.75">
      <c r="A136" s="938"/>
      <c r="B136" s="938"/>
      <c r="C136" s="938"/>
      <c r="D136" s="938"/>
      <c r="E136" s="938"/>
      <c r="F136" s="938"/>
      <c r="G136" s="938"/>
      <c r="I136" s="956"/>
      <c r="J136" s="956"/>
      <c r="K136" s="956"/>
      <c r="L136" s="956"/>
      <c r="M136" s="956"/>
      <c r="N136" s="956"/>
      <c r="O136" s="956"/>
      <c r="P136" s="956"/>
      <c r="Q136" s="956"/>
      <c r="R136" s="956"/>
      <c r="S136" s="956"/>
      <c r="T136" s="956"/>
      <c r="U136" s="956"/>
      <c r="V136" s="956"/>
      <c r="W136" s="956"/>
      <c r="X136" s="956"/>
      <c r="Y136" s="956"/>
      <c r="Z136" s="956"/>
      <c r="AA136" s="938"/>
      <c r="AB136" s="938"/>
      <c r="AC136" s="938"/>
      <c r="AD136" s="938"/>
      <c r="AE136" s="938"/>
      <c r="AF136" s="938"/>
      <c r="AG136" s="938"/>
      <c r="AH136" s="938"/>
      <c r="AI136" s="938"/>
      <c r="AJ136" s="938"/>
      <c r="AK136" s="938"/>
      <c r="AL136" s="938"/>
      <c r="AM136" s="938"/>
      <c r="AN136" s="938"/>
      <c r="AO136" s="938"/>
      <c r="AP136" s="938"/>
      <c r="AQ136" s="938"/>
      <c r="AR136" s="938"/>
      <c r="AS136" s="938"/>
      <c r="AT136" s="938"/>
      <c r="AU136" s="938"/>
      <c r="AV136" s="938"/>
      <c r="AW136" s="938"/>
      <c r="AX136" s="938"/>
      <c r="AY136" s="938"/>
      <c r="AZ136" s="938"/>
      <c r="BA136" s="938"/>
    </row>
    <row r="137" spans="1:53" ht="12.75">
      <c r="A137" s="938"/>
      <c r="B137" s="938"/>
      <c r="C137" s="938"/>
      <c r="D137" s="938"/>
      <c r="E137" s="938"/>
      <c r="F137" s="938"/>
      <c r="G137" s="938"/>
      <c r="I137" s="956"/>
      <c r="J137" s="956"/>
      <c r="K137" s="956"/>
      <c r="L137" s="956"/>
      <c r="M137" s="956"/>
      <c r="N137" s="956"/>
      <c r="O137" s="956"/>
      <c r="P137" s="956"/>
      <c r="Q137" s="956"/>
      <c r="R137" s="956"/>
      <c r="S137" s="956"/>
      <c r="T137" s="956"/>
      <c r="U137" s="956"/>
      <c r="V137" s="956"/>
      <c r="W137" s="956"/>
      <c r="X137" s="956"/>
      <c r="Y137" s="956"/>
      <c r="Z137" s="956"/>
      <c r="AA137" s="938"/>
      <c r="AB137" s="938"/>
      <c r="AC137" s="938"/>
      <c r="AD137" s="938"/>
      <c r="AE137" s="938"/>
      <c r="AF137" s="938"/>
      <c r="AG137" s="938"/>
      <c r="AH137" s="938"/>
      <c r="AI137" s="938"/>
      <c r="AJ137" s="938"/>
      <c r="AK137" s="938"/>
      <c r="AL137" s="938"/>
      <c r="AM137" s="938"/>
      <c r="AN137" s="938"/>
      <c r="AO137" s="938"/>
      <c r="AP137" s="938"/>
      <c r="AQ137" s="938"/>
      <c r="AR137" s="938"/>
      <c r="AS137" s="938"/>
      <c r="AT137" s="938"/>
      <c r="AU137" s="938"/>
      <c r="AV137" s="938"/>
      <c r="AW137" s="938"/>
      <c r="AX137" s="938"/>
      <c r="AY137" s="938"/>
      <c r="AZ137" s="938"/>
      <c r="BA137" s="938"/>
    </row>
    <row r="138" spans="1:53" ht="12.75">
      <c r="A138" s="938"/>
      <c r="B138" s="938"/>
      <c r="C138" s="938"/>
      <c r="D138" s="938"/>
      <c r="E138" s="938"/>
      <c r="F138" s="938"/>
      <c r="G138" s="938"/>
      <c r="I138" s="956"/>
      <c r="J138" s="956"/>
      <c r="K138" s="956"/>
      <c r="L138" s="956"/>
      <c r="M138" s="956"/>
      <c r="N138" s="956"/>
      <c r="O138" s="956"/>
      <c r="P138" s="956"/>
      <c r="Q138" s="956"/>
      <c r="R138" s="956"/>
      <c r="S138" s="956"/>
      <c r="T138" s="956"/>
      <c r="U138" s="956"/>
      <c r="V138" s="956"/>
      <c r="W138" s="956"/>
      <c r="X138" s="956"/>
      <c r="Y138" s="956"/>
      <c r="Z138" s="956"/>
      <c r="AA138" s="938"/>
      <c r="AB138" s="938"/>
      <c r="AC138" s="938"/>
      <c r="AD138" s="938"/>
      <c r="AE138" s="938"/>
      <c r="AF138" s="938"/>
      <c r="AG138" s="938"/>
      <c r="AH138" s="938"/>
      <c r="AI138" s="938"/>
      <c r="AJ138" s="938"/>
      <c r="AK138" s="938"/>
      <c r="AL138" s="938"/>
      <c r="AM138" s="938"/>
      <c r="AN138" s="938"/>
      <c r="AO138" s="938"/>
      <c r="AP138" s="938"/>
      <c r="AQ138" s="938"/>
      <c r="AR138" s="938"/>
      <c r="AS138" s="938"/>
      <c r="AT138" s="938"/>
      <c r="AU138" s="938"/>
      <c r="AV138" s="938"/>
      <c r="AW138" s="938"/>
      <c r="AX138" s="938"/>
      <c r="AY138" s="938"/>
      <c r="AZ138" s="938"/>
      <c r="BA138" s="938"/>
    </row>
    <row r="139" spans="1:53" ht="12.75">
      <c r="A139" s="938"/>
      <c r="B139" s="938"/>
      <c r="C139" s="938"/>
      <c r="D139" s="938"/>
      <c r="E139" s="938"/>
      <c r="F139" s="938"/>
      <c r="G139" s="938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38"/>
      <c r="AB139" s="938"/>
      <c r="AC139" s="938"/>
      <c r="AD139" s="938"/>
      <c r="AE139" s="938"/>
      <c r="AF139" s="938"/>
      <c r="AG139" s="938"/>
      <c r="AH139" s="938"/>
      <c r="AI139" s="938"/>
      <c r="AJ139" s="938"/>
      <c r="AK139" s="938"/>
      <c r="AL139" s="938"/>
      <c r="AM139" s="938"/>
      <c r="AN139" s="938"/>
      <c r="AO139" s="938"/>
      <c r="AP139" s="938"/>
      <c r="AQ139" s="938"/>
      <c r="AR139" s="938"/>
      <c r="AS139" s="938"/>
      <c r="AT139" s="938"/>
      <c r="AU139" s="938"/>
      <c r="AV139" s="938"/>
      <c r="AW139" s="938"/>
      <c r="AX139" s="938"/>
      <c r="AY139" s="938"/>
      <c r="AZ139" s="938"/>
      <c r="BA139" s="938"/>
    </row>
    <row r="140" spans="1:53" ht="12.75">
      <c r="A140" s="938"/>
      <c r="B140" s="938"/>
      <c r="C140" s="938"/>
      <c r="D140" s="938"/>
      <c r="E140" s="938"/>
      <c r="F140" s="938"/>
      <c r="G140" s="938"/>
      <c r="I140" s="956"/>
      <c r="J140" s="956"/>
      <c r="K140" s="956"/>
      <c r="L140" s="956"/>
      <c r="M140" s="956"/>
      <c r="N140" s="956"/>
      <c r="O140" s="956"/>
      <c r="P140" s="956"/>
      <c r="Q140" s="956"/>
      <c r="R140" s="956"/>
      <c r="S140" s="956"/>
      <c r="T140" s="956"/>
      <c r="U140" s="956"/>
      <c r="V140" s="956"/>
      <c r="W140" s="956"/>
      <c r="X140" s="956"/>
      <c r="Y140" s="956"/>
      <c r="Z140" s="956"/>
      <c r="AA140" s="938"/>
      <c r="AB140" s="938"/>
      <c r="AC140" s="938"/>
      <c r="AD140" s="938"/>
      <c r="AE140" s="938"/>
      <c r="AF140" s="938"/>
      <c r="AG140" s="938"/>
      <c r="AH140" s="938"/>
      <c r="AI140" s="938"/>
      <c r="AJ140" s="938"/>
      <c r="AK140" s="938"/>
      <c r="AL140" s="938"/>
      <c r="AM140" s="938"/>
      <c r="AN140" s="938"/>
      <c r="AO140" s="938"/>
      <c r="AP140" s="938"/>
      <c r="AQ140" s="938"/>
      <c r="AR140" s="938"/>
      <c r="AS140" s="938"/>
      <c r="AT140" s="938"/>
      <c r="AU140" s="938"/>
      <c r="AV140" s="938"/>
      <c r="AW140" s="938"/>
      <c r="AX140" s="938"/>
      <c r="AY140" s="938"/>
      <c r="AZ140" s="938"/>
      <c r="BA140" s="938"/>
    </row>
    <row r="141" spans="1:53" ht="12.75">
      <c r="A141" s="938"/>
      <c r="B141" s="938"/>
      <c r="C141" s="938"/>
      <c r="D141" s="938"/>
      <c r="E141" s="938"/>
      <c r="F141" s="938"/>
      <c r="G141" s="938"/>
      <c r="I141" s="956"/>
      <c r="J141" s="956"/>
      <c r="K141" s="956"/>
      <c r="L141" s="956"/>
      <c r="M141" s="956"/>
      <c r="N141" s="956"/>
      <c r="O141" s="956"/>
      <c r="P141" s="956"/>
      <c r="Q141" s="956"/>
      <c r="R141" s="956"/>
      <c r="S141" s="956"/>
      <c r="T141" s="956"/>
      <c r="U141" s="956"/>
      <c r="V141" s="956"/>
      <c r="W141" s="956"/>
      <c r="X141" s="956"/>
      <c r="Y141" s="956"/>
      <c r="Z141" s="956"/>
      <c r="AA141" s="938"/>
      <c r="AB141" s="938"/>
      <c r="AC141" s="938"/>
      <c r="AD141" s="938"/>
      <c r="AE141" s="938"/>
      <c r="AF141" s="938"/>
      <c r="AG141" s="938"/>
      <c r="AH141" s="938"/>
      <c r="AI141" s="938"/>
      <c r="AJ141" s="938"/>
      <c r="AK141" s="938"/>
      <c r="AL141" s="938"/>
      <c r="AM141" s="938"/>
      <c r="AN141" s="938"/>
      <c r="AO141" s="938"/>
      <c r="AP141" s="938"/>
      <c r="AQ141" s="938"/>
      <c r="AR141" s="938"/>
      <c r="AS141" s="938"/>
      <c r="AT141" s="938"/>
      <c r="AU141" s="938"/>
      <c r="AV141" s="938"/>
      <c r="AW141" s="938"/>
      <c r="AX141" s="938"/>
      <c r="AY141" s="938"/>
      <c r="AZ141" s="938"/>
      <c r="BA141" s="938"/>
    </row>
    <row r="142" spans="1:53" ht="12.75">
      <c r="A142" s="938"/>
      <c r="B142" s="938"/>
      <c r="C142" s="938"/>
      <c r="D142" s="938"/>
      <c r="E142" s="938"/>
      <c r="F142" s="938"/>
      <c r="G142" s="938"/>
      <c r="I142" s="956"/>
      <c r="J142" s="956"/>
      <c r="K142" s="956"/>
      <c r="L142" s="956"/>
      <c r="M142" s="956"/>
      <c r="N142" s="956"/>
      <c r="O142" s="956"/>
      <c r="P142" s="956"/>
      <c r="Q142" s="956"/>
      <c r="R142" s="956"/>
      <c r="S142" s="956"/>
      <c r="T142" s="956"/>
      <c r="U142" s="956"/>
      <c r="V142" s="956"/>
      <c r="W142" s="956"/>
      <c r="X142" s="956"/>
      <c r="Y142" s="956"/>
      <c r="Z142" s="956"/>
      <c r="AA142" s="938"/>
      <c r="AB142" s="938"/>
      <c r="AC142" s="938"/>
      <c r="AD142" s="938"/>
      <c r="AE142" s="938"/>
      <c r="AF142" s="938"/>
      <c r="AG142" s="938"/>
      <c r="AH142" s="938"/>
      <c r="AI142" s="938"/>
      <c r="AJ142" s="938"/>
      <c r="AK142" s="938"/>
      <c r="AL142" s="938"/>
      <c r="AM142" s="938"/>
      <c r="AN142" s="938"/>
      <c r="AO142" s="938"/>
      <c r="AP142" s="938"/>
      <c r="AQ142" s="938"/>
      <c r="AR142" s="938"/>
      <c r="AS142" s="938"/>
      <c r="AT142" s="938"/>
      <c r="AU142" s="938"/>
      <c r="AV142" s="938"/>
      <c r="AW142" s="938"/>
      <c r="AX142" s="938"/>
      <c r="AY142" s="938"/>
      <c r="AZ142" s="938"/>
      <c r="BA142" s="938"/>
    </row>
    <row r="143" spans="1:53" ht="12.75">
      <c r="A143" s="938"/>
      <c r="B143" s="938"/>
      <c r="C143" s="938"/>
      <c r="D143" s="938"/>
      <c r="E143" s="938"/>
      <c r="F143" s="938"/>
      <c r="G143" s="938"/>
      <c r="I143" s="956"/>
      <c r="J143" s="956"/>
      <c r="K143" s="956"/>
      <c r="L143" s="956"/>
      <c r="M143" s="956"/>
      <c r="N143" s="956"/>
      <c r="O143" s="956"/>
      <c r="P143" s="956"/>
      <c r="Q143" s="956"/>
      <c r="R143" s="956"/>
      <c r="S143" s="956"/>
      <c r="T143" s="956"/>
      <c r="U143" s="956"/>
      <c r="V143" s="956"/>
      <c r="W143" s="956"/>
      <c r="X143" s="956"/>
      <c r="Y143" s="956"/>
      <c r="Z143" s="956"/>
      <c r="AA143" s="938"/>
      <c r="AB143" s="938"/>
      <c r="AC143" s="938"/>
      <c r="AD143" s="938"/>
      <c r="AE143" s="938"/>
      <c r="AF143" s="938"/>
      <c r="AG143" s="938"/>
      <c r="AH143" s="938"/>
      <c r="AI143" s="938"/>
      <c r="AJ143" s="938"/>
      <c r="AK143" s="938"/>
      <c r="AL143" s="938"/>
      <c r="AM143" s="938"/>
      <c r="AN143" s="938"/>
      <c r="AO143" s="938"/>
      <c r="AP143" s="938"/>
      <c r="AQ143" s="938"/>
      <c r="AR143" s="938"/>
      <c r="AS143" s="938"/>
      <c r="AT143" s="938"/>
      <c r="AU143" s="938"/>
      <c r="AV143" s="938"/>
      <c r="AW143" s="938"/>
      <c r="AX143" s="938"/>
      <c r="AY143" s="938"/>
      <c r="AZ143" s="938"/>
      <c r="BA143" s="938"/>
    </row>
    <row r="144" spans="1:53" ht="12.75">
      <c r="A144" s="938"/>
      <c r="B144" s="938"/>
      <c r="C144" s="938"/>
      <c r="D144" s="938"/>
      <c r="E144" s="938"/>
      <c r="F144" s="938"/>
      <c r="G144" s="938"/>
      <c r="I144" s="956"/>
      <c r="J144" s="956"/>
      <c r="K144" s="956"/>
      <c r="L144" s="956"/>
      <c r="M144" s="956"/>
      <c r="N144" s="956"/>
      <c r="O144" s="956"/>
      <c r="P144" s="956"/>
      <c r="Q144" s="956"/>
      <c r="R144" s="956"/>
      <c r="S144" s="956"/>
      <c r="T144" s="956"/>
      <c r="U144" s="956"/>
      <c r="V144" s="956"/>
      <c r="W144" s="956"/>
      <c r="X144" s="956"/>
      <c r="Y144" s="956"/>
      <c r="Z144" s="956"/>
      <c r="AA144" s="938"/>
      <c r="AB144" s="938"/>
      <c r="AC144" s="938"/>
      <c r="AD144" s="938"/>
      <c r="AE144" s="938"/>
      <c r="AF144" s="938"/>
      <c r="AG144" s="938"/>
      <c r="AH144" s="938"/>
      <c r="AI144" s="938"/>
      <c r="AJ144" s="938"/>
      <c r="AK144" s="938"/>
      <c r="AL144" s="938"/>
      <c r="AM144" s="938"/>
      <c r="AN144" s="938"/>
      <c r="AO144" s="938"/>
      <c r="AP144" s="938"/>
      <c r="AQ144" s="938"/>
      <c r="AR144" s="938"/>
      <c r="AS144" s="938"/>
      <c r="AT144" s="938"/>
      <c r="AU144" s="938"/>
      <c r="AV144" s="938"/>
      <c r="AW144" s="938"/>
      <c r="AX144" s="938"/>
      <c r="AY144" s="938"/>
      <c r="AZ144" s="938"/>
      <c r="BA144" s="938"/>
    </row>
    <row r="145" spans="1:53" ht="12.75">
      <c r="A145" s="938"/>
      <c r="B145" s="938"/>
      <c r="C145" s="938"/>
      <c r="D145" s="938"/>
      <c r="E145" s="938"/>
      <c r="F145" s="938"/>
      <c r="G145" s="938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38"/>
      <c r="AB145" s="938"/>
      <c r="AC145" s="938"/>
      <c r="AD145" s="938"/>
      <c r="AE145" s="938"/>
      <c r="AF145" s="938"/>
      <c r="AG145" s="938"/>
      <c r="AH145" s="938"/>
      <c r="AI145" s="938"/>
      <c r="AJ145" s="938"/>
      <c r="AK145" s="938"/>
      <c r="AL145" s="938"/>
      <c r="AM145" s="938"/>
      <c r="AN145" s="938"/>
      <c r="AO145" s="938"/>
      <c r="AP145" s="938"/>
      <c r="AQ145" s="938"/>
      <c r="AR145" s="938"/>
      <c r="AS145" s="938"/>
      <c r="AT145" s="938"/>
      <c r="AU145" s="938"/>
      <c r="AV145" s="938"/>
      <c r="AW145" s="938"/>
      <c r="AX145" s="938"/>
      <c r="AY145" s="938"/>
      <c r="AZ145" s="938"/>
      <c r="BA145" s="938"/>
    </row>
    <row r="146" spans="1:53" ht="12.75">
      <c r="A146" s="938"/>
      <c r="B146" s="938"/>
      <c r="C146" s="938"/>
      <c r="D146" s="938"/>
      <c r="E146" s="938"/>
      <c r="F146" s="938"/>
      <c r="G146" s="938"/>
      <c r="I146" s="956"/>
      <c r="J146" s="956"/>
      <c r="K146" s="956"/>
      <c r="L146" s="956"/>
      <c r="M146" s="956"/>
      <c r="N146" s="956"/>
      <c r="O146" s="956"/>
      <c r="P146" s="956"/>
      <c r="Q146" s="956"/>
      <c r="R146" s="956"/>
      <c r="S146" s="956"/>
      <c r="T146" s="956"/>
      <c r="U146" s="956"/>
      <c r="V146" s="956"/>
      <c r="W146" s="956"/>
      <c r="X146" s="956"/>
      <c r="Y146" s="956"/>
      <c r="Z146" s="956"/>
      <c r="AA146" s="938"/>
      <c r="AB146" s="938"/>
      <c r="AC146" s="938"/>
      <c r="AD146" s="938"/>
      <c r="AE146" s="938"/>
      <c r="AF146" s="938"/>
      <c r="AG146" s="938"/>
      <c r="AH146" s="938"/>
      <c r="AI146" s="938"/>
      <c r="AJ146" s="938"/>
      <c r="AK146" s="938"/>
      <c r="AL146" s="938"/>
      <c r="AM146" s="938"/>
      <c r="AN146" s="938"/>
      <c r="AO146" s="938"/>
      <c r="AP146" s="938"/>
      <c r="AQ146" s="938"/>
      <c r="AR146" s="938"/>
      <c r="AS146" s="938"/>
      <c r="AT146" s="938"/>
      <c r="AU146" s="938"/>
      <c r="AV146" s="938"/>
      <c r="AW146" s="938"/>
      <c r="AX146" s="938"/>
      <c r="AY146" s="938"/>
      <c r="AZ146" s="938"/>
      <c r="BA146" s="938"/>
    </row>
    <row r="147" spans="1:53" ht="12.75">
      <c r="A147" s="938"/>
      <c r="B147" s="938"/>
      <c r="C147" s="938"/>
      <c r="D147" s="938"/>
      <c r="E147" s="938"/>
      <c r="F147" s="938"/>
      <c r="G147" s="938"/>
      <c r="I147" s="956"/>
      <c r="J147" s="956"/>
      <c r="K147" s="956"/>
      <c r="L147" s="956"/>
      <c r="M147" s="956"/>
      <c r="N147" s="956"/>
      <c r="O147" s="956"/>
      <c r="P147" s="956"/>
      <c r="Q147" s="956"/>
      <c r="R147" s="956"/>
      <c r="S147" s="956"/>
      <c r="T147" s="956"/>
      <c r="U147" s="956"/>
      <c r="V147" s="956"/>
      <c r="W147" s="956"/>
      <c r="X147" s="956"/>
      <c r="Y147" s="956"/>
      <c r="Z147" s="956"/>
      <c r="AA147" s="938"/>
      <c r="AB147" s="938"/>
      <c r="AC147" s="938"/>
      <c r="AD147" s="938"/>
      <c r="AE147" s="938"/>
      <c r="AF147" s="938"/>
      <c r="AG147" s="938"/>
      <c r="AH147" s="938"/>
      <c r="AI147" s="938"/>
      <c r="AJ147" s="938"/>
      <c r="AK147" s="938"/>
      <c r="AL147" s="938"/>
      <c r="AM147" s="938"/>
      <c r="AN147" s="938"/>
      <c r="AO147" s="938"/>
      <c r="AP147" s="938"/>
      <c r="AQ147" s="938"/>
      <c r="AR147" s="938"/>
      <c r="AS147" s="938"/>
      <c r="AT147" s="938"/>
      <c r="AU147" s="938"/>
      <c r="AV147" s="938"/>
      <c r="AW147" s="938"/>
      <c r="AX147" s="938"/>
      <c r="AY147" s="938"/>
      <c r="AZ147" s="938"/>
      <c r="BA147" s="938"/>
    </row>
    <row r="148" spans="1:53" ht="12.75">
      <c r="A148" s="938"/>
      <c r="B148" s="938"/>
      <c r="C148" s="938"/>
      <c r="D148" s="938"/>
      <c r="E148" s="938"/>
      <c r="F148" s="938"/>
      <c r="G148" s="938"/>
      <c r="I148" s="956"/>
      <c r="J148" s="956"/>
      <c r="K148" s="956"/>
      <c r="L148" s="956"/>
      <c r="M148" s="956"/>
      <c r="N148" s="956"/>
      <c r="O148" s="956"/>
      <c r="P148" s="956"/>
      <c r="Q148" s="956"/>
      <c r="R148" s="956"/>
      <c r="S148" s="956"/>
      <c r="T148" s="956"/>
      <c r="U148" s="956"/>
      <c r="V148" s="956"/>
      <c r="W148" s="956"/>
      <c r="X148" s="956"/>
      <c r="Y148" s="956"/>
      <c r="Z148" s="956"/>
      <c r="AA148" s="938"/>
      <c r="AB148" s="938"/>
      <c r="AC148" s="938"/>
      <c r="AD148" s="938"/>
      <c r="AE148" s="938"/>
      <c r="AF148" s="938"/>
      <c r="AG148" s="938"/>
      <c r="AH148" s="938"/>
      <c r="AI148" s="938"/>
      <c r="AJ148" s="938"/>
      <c r="AK148" s="938"/>
      <c r="AL148" s="938"/>
      <c r="AM148" s="938"/>
      <c r="AN148" s="938"/>
      <c r="AO148" s="938"/>
      <c r="AP148" s="938"/>
      <c r="AQ148" s="938"/>
      <c r="AR148" s="938"/>
      <c r="AS148" s="938"/>
      <c r="AT148" s="938"/>
      <c r="AU148" s="938"/>
      <c r="AV148" s="938"/>
      <c r="AW148" s="938"/>
      <c r="AX148" s="938"/>
      <c r="AY148" s="938"/>
      <c r="AZ148" s="938"/>
      <c r="BA148" s="938"/>
    </row>
    <row r="149" spans="1:53" ht="12.75">
      <c r="A149" s="938"/>
      <c r="B149" s="938"/>
      <c r="C149" s="938"/>
      <c r="D149" s="938"/>
      <c r="E149" s="938"/>
      <c r="F149" s="938"/>
      <c r="G149" s="938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956"/>
      <c r="T149" s="956"/>
      <c r="U149" s="956"/>
      <c r="V149" s="956"/>
      <c r="W149" s="956"/>
      <c r="X149" s="956"/>
      <c r="Y149" s="956"/>
      <c r="Z149" s="956"/>
      <c r="AA149" s="938"/>
      <c r="AB149" s="938"/>
      <c r="AC149" s="938"/>
      <c r="AD149" s="938"/>
      <c r="AE149" s="938"/>
      <c r="AF149" s="938"/>
      <c r="AG149" s="938"/>
      <c r="AH149" s="938"/>
      <c r="AI149" s="938"/>
      <c r="AJ149" s="938"/>
      <c r="AK149" s="938"/>
      <c r="AL149" s="938"/>
      <c r="AM149" s="938"/>
      <c r="AN149" s="938"/>
      <c r="AO149" s="938"/>
      <c r="AP149" s="938"/>
      <c r="AQ149" s="938"/>
      <c r="AR149" s="938"/>
      <c r="AS149" s="938"/>
      <c r="AT149" s="938"/>
      <c r="AU149" s="938"/>
      <c r="AV149" s="938"/>
      <c r="AW149" s="938"/>
      <c r="AX149" s="938"/>
      <c r="AY149" s="938"/>
      <c r="AZ149" s="938"/>
      <c r="BA149" s="938"/>
    </row>
    <row r="150" spans="1:53" ht="12.75">
      <c r="A150" s="938"/>
      <c r="B150" s="938"/>
      <c r="C150" s="938"/>
      <c r="D150" s="938"/>
      <c r="E150" s="938"/>
      <c r="F150" s="938"/>
      <c r="G150" s="938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956"/>
      <c r="T150" s="956"/>
      <c r="U150" s="956"/>
      <c r="V150" s="956"/>
      <c r="W150" s="956"/>
      <c r="X150" s="956"/>
      <c r="Y150" s="956"/>
      <c r="Z150" s="956"/>
      <c r="AA150" s="938"/>
      <c r="AB150" s="938"/>
      <c r="AC150" s="938"/>
      <c r="AD150" s="938"/>
      <c r="AE150" s="938"/>
      <c r="AF150" s="938"/>
      <c r="AG150" s="938"/>
      <c r="AH150" s="938"/>
      <c r="AI150" s="938"/>
      <c r="AJ150" s="938"/>
      <c r="AK150" s="938"/>
      <c r="AL150" s="938"/>
      <c r="AM150" s="938"/>
      <c r="AN150" s="938"/>
      <c r="AO150" s="938"/>
      <c r="AP150" s="938"/>
      <c r="AQ150" s="938"/>
      <c r="AR150" s="938"/>
      <c r="AS150" s="938"/>
      <c r="AT150" s="938"/>
      <c r="AU150" s="938"/>
      <c r="AV150" s="938"/>
      <c r="AW150" s="938"/>
      <c r="AX150" s="938"/>
      <c r="AY150" s="938"/>
      <c r="AZ150" s="938"/>
      <c r="BA150" s="938"/>
    </row>
    <row r="151" spans="1:53" ht="12.75">
      <c r="A151" s="938"/>
      <c r="B151" s="938"/>
      <c r="C151" s="938"/>
      <c r="D151" s="938"/>
      <c r="E151" s="938"/>
      <c r="F151" s="938"/>
      <c r="G151" s="938"/>
      <c r="I151" s="956"/>
      <c r="J151" s="956"/>
      <c r="K151" s="956"/>
      <c r="L151" s="956"/>
      <c r="M151" s="956"/>
      <c r="N151" s="956"/>
      <c r="O151" s="956"/>
      <c r="P151" s="956"/>
      <c r="Q151" s="956"/>
      <c r="R151" s="956"/>
      <c r="S151" s="956"/>
      <c r="T151" s="956"/>
      <c r="U151" s="956"/>
      <c r="V151" s="956"/>
      <c r="W151" s="956"/>
      <c r="X151" s="956"/>
      <c r="Y151" s="956"/>
      <c r="Z151" s="956"/>
      <c r="AA151" s="938"/>
      <c r="AB151" s="938"/>
      <c r="AC151" s="938"/>
      <c r="AD151" s="938"/>
      <c r="AE151" s="938"/>
      <c r="AF151" s="938"/>
      <c r="AG151" s="938"/>
      <c r="AH151" s="938"/>
      <c r="AI151" s="938"/>
      <c r="AJ151" s="938"/>
      <c r="AK151" s="938"/>
      <c r="AL151" s="938"/>
      <c r="AM151" s="938"/>
      <c r="AN151" s="938"/>
      <c r="AO151" s="938"/>
      <c r="AP151" s="938"/>
      <c r="AQ151" s="938"/>
      <c r="AR151" s="938"/>
      <c r="AS151" s="938"/>
      <c r="AT151" s="938"/>
      <c r="AU151" s="938"/>
      <c r="AV151" s="938"/>
      <c r="AW151" s="938"/>
      <c r="AX151" s="938"/>
      <c r="AY151" s="938"/>
      <c r="AZ151" s="938"/>
      <c r="BA151" s="938"/>
    </row>
    <row r="152" spans="1:53" ht="12.75">
      <c r="A152" s="938"/>
      <c r="B152" s="938"/>
      <c r="C152" s="938"/>
      <c r="D152" s="938"/>
      <c r="E152" s="938"/>
      <c r="F152" s="938"/>
      <c r="G152" s="938"/>
      <c r="I152" s="956"/>
      <c r="J152" s="956"/>
      <c r="K152" s="956"/>
      <c r="L152" s="956"/>
      <c r="M152" s="956"/>
      <c r="N152" s="956"/>
      <c r="O152" s="956"/>
      <c r="P152" s="956"/>
      <c r="Q152" s="956"/>
      <c r="R152" s="956"/>
      <c r="S152" s="956"/>
      <c r="T152" s="956"/>
      <c r="U152" s="956"/>
      <c r="V152" s="956"/>
      <c r="W152" s="956"/>
      <c r="X152" s="956"/>
      <c r="Y152" s="956"/>
      <c r="Z152" s="956"/>
      <c r="AA152" s="938"/>
      <c r="AB152" s="938"/>
      <c r="AC152" s="938"/>
      <c r="AD152" s="938"/>
      <c r="AE152" s="938"/>
      <c r="AF152" s="938"/>
      <c r="AG152" s="938"/>
      <c r="AH152" s="938"/>
      <c r="AI152" s="938"/>
      <c r="AJ152" s="938"/>
      <c r="AK152" s="938"/>
      <c r="AL152" s="938"/>
      <c r="AM152" s="938"/>
      <c r="AN152" s="938"/>
      <c r="AO152" s="938"/>
      <c r="AP152" s="938"/>
      <c r="AQ152" s="938"/>
      <c r="AR152" s="938"/>
      <c r="AS152" s="938"/>
      <c r="AT152" s="938"/>
      <c r="AU152" s="938"/>
      <c r="AV152" s="938"/>
      <c r="AW152" s="938"/>
      <c r="AX152" s="938"/>
      <c r="AY152" s="938"/>
      <c r="AZ152" s="938"/>
      <c r="BA152" s="938"/>
    </row>
    <row r="153" spans="1:53" ht="12.75">
      <c r="A153" s="938"/>
      <c r="B153" s="938"/>
      <c r="C153" s="938"/>
      <c r="D153" s="938"/>
      <c r="E153" s="938"/>
      <c r="F153" s="938"/>
      <c r="G153" s="938"/>
      <c r="I153" s="956"/>
      <c r="J153" s="956"/>
      <c r="K153" s="956"/>
      <c r="L153" s="956"/>
      <c r="M153" s="956"/>
      <c r="N153" s="956"/>
      <c r="O153" s="956"/>
      <c r="P153" s="956"/>
      <c r="Q153" s="956"/>
      <c r="R153" s="956"/>
      <c r="S153" s="956"/>
      <c r="T153" s="956"/>
      <c r="U153" s="956"/>
      <c r="V153" s="956"/>
      <c r="W153" s="956"/>
      <c r="X153" s="956"/>
      <c r="Y153" s="956"/>
      <c r="Z153" s="956"/>
      <c r="AA153" s="938"/>
      <c r="AB153" s="938"/>
      <c r="AC153" s="938"/>
      <c r="AD153" s="938"/>
      <c r="AE153" s="938"/>
      <c r="AF153" s="938"/>
      <c r="AG153" s="938"/>
      <c r="AH153" s="938"/>
      <c r="AI153" s="938"/>
      <c r="AJ153" s="938"/>
      <c r="AK153" s="938"/>
      <c r="AL153" s="938"/>
      <c r="AM153" s="938"/>
      <c r="AN153" s="938"/>
      <c r="AO153" s="938"/>
      <c r="AP153" s="938"/>
      <c r="AQ153" s="938"/>
      <c r="AR153" s="938"/>
      <c r="AS153" s="938"/>
      <c r="AT153" s="938"/>
      <c r="AU153" s="938"/>
      <c r="AV153" s="938"/>
      <c r="AW153" s="938"/>
      <c r="AX153" s="938"/>
      <c r="AY153" s="938"/>
      <c r="AZ153" s="938"/>
      <c r="BA153" s="938"/>
    </row>
    <row r="154" spans="1:53" ht="12.75">
      <c r="A154" s="938"/>
      <c r="B154" s="938"/>
      <c r="C154" s="938"/>
      <c r="D154" s="938"/>
      <c r="E154" s="938"/>
      <c r="F154" s="938"/>
      <c r="G154" s="938"/>
      <c r="I154" s="956"/>
      <c r="J154" s="956"/>
      <c r="K154" s="956"/>
      <c r="L154" s="956"/>
      <c r="M154" s="956"/>
      <c r="N154" s="956"/>
      <c r="O154" s="956"/>
      <c r="P154" s="956"/>
      <c r="Q154" s="956"/>
      <c r="R154" s="956"/>
      <c r="S154" s="956"/>
      <c r="T154" s="956"/>
      <c r="U154" s="956"/>
      <c r="V154" s="956"/>
      <c r="W154" s="956"/>
      <c r="X154" s="956"/>
      <c r="Y154" s="956"/>
      <c r="Z154" s="956"/>
      <c r="AA154" s="938"/>
      <c r="AB154" s="938"/>
      <c r="AC154" s="938"/>
      <c r="AD154" s="938"/>
      <c r="AE154" s="938"/>
      <c r="AF154" s="938"/>
      <c r="AG154" s="938"/>
      <c r="AH154" s="938"/>
      <c r="AI154" s="938"/>
      <c r="AJ154" s="938"/>
      <c r="AK154" s="938"/>
      <c r="AL154" s="938"/>
      <c r="AM154" s="938"/>
      <c r="AN154" s="938"/>
      <c r="AO154" s="938"/>
      <c r="AP154" s="938"/>
      <c r="AQ154" s="938"/>
      <c r="AR154" s="938"/>
      <c r="AS154" s="938"/>
      <c r="AT154" s="938"/>
      <c r="AU154" s="938"/>
      <c r="AV154" s="938"/>
      <c r="AW154" s="938"/>
      <c r="AX154" s="938"/>
      <c r="AY154" s="938"/>
      <c r="AZ154" s="938"/>
      <c r="BA154" s="938"/>
    </row>
    <row r="155" spans="1:53" ht="12.75">
      <c r="A155" s="938"/>
      <c r="B155" s="938"/>
      <c r="C155" s="938"/>
      <c r="D155" s="938"/>
      <c r="E155" s="938"/>
      <c r="F155" s="938"/>
      <c r="G155" s="938"/>
      <c r="I155" s="956"/>
      <c r="J155" s="956"/>
      <c r="K155" s="956"/>
      <c r="L155" s="956"/>
      <c r="M155" s="956"/>
      <c r="N155" s="956"/>
      <c r="O155" s="956"/>
      <c r="P155" s="956"/>
      <c r="Q155" s="956"/>
      <c r="R155" s="956"/>
      <c r="S155" s="956"/>
      <c r="T155" s="956"/>
      <c r="U155" s="956"/>
      <c r="V155" s="956"/>
      <c r="W155" s="956"/>
      <c r="X155" s="956"/>
      <c r="Y155" s="956"/>
      <c r="Z155" s="956"/>
      <c r="AA155" s="938"/>
      <c r="AB155" s="938"/>
      <c r="AC155" s="938"/>
      <c r="AD155" s="938"/>
      <c r="AE155" s="938"/>
      <c r="AF155" s="938"/>
      <c r="AG155" s="938"/>
      <c r="AH155" s="938"/>
      <c r="AI155" s="938"/>
      <c r="AJ155" s="938"/>
      <c r="AK155" s="938"/>
      <c r="AL155" s="938"/>
      <c r="AM155" s="938"/>
      <c r="AN155" s="938"/>
      <c r="AO155" s="938"/>
      <c r="AP155" s="938"/>
      <c r="AQ155" s="938"/>
      <c r="AR155" s="938"/>
      <c r="AS155" s="938"/>
      <c r="AT155" s="938"/>
      <c r="AU155" s="938"/>
      <c r="AV155" s="938"/>
      <c r="AW155" s="938"/>
      <c r="AX155" s="938"/>
      <c r="AY155" s="938"/>
      <c r="AZ155" s="938"/>
      <c r="BA155" s="938"/>
    </row>
    <row r="156" spans="1:53" ht="12.75">
      <c r="A156" s="938"/>
      <c r="B156" s="938"/>
      <c r="C156" s="938"/>
      <c r="D156" s="938"/>
      <c r="E156" s="938"/>
      <c r="F156" s="938"/>
      <c r="G156" s="938"/>
      <c r="I156" s="956"/>
      <c r="J156" s="956"/>
      <c r="K156" s="956"/>
      <c r="L156" s="956"/>
      <c r="M156" s="956"/>
      <c r="N156" s="956"/>
      <c r="O156" s="956"/>
      <c r="P156" s="956"/>
      <c r="Q156" s="956"/>
      <c r="R156" s="956"/>
      <c r="S156" s="956"/>
      <c r="T156" s="956"/>
      <c r="U156" s="956"/>
      <c r="V156" s="956"/>
      <c r="W156" s="956"/>
      <c r="X156" s="956"/>
      <c r="Y156" s="956"/>
      <c r="Z156" s="956"/>
      <c r="AA156" s="938"/>
      <c r="AB156" s="938"/>
      <c r="AC156" s="938"/>
      <c r="AD156" s="938"/>
      <c r="AE156" s="938"/>
      <c r="AF156" s="938"/>
      <c r="AG156" s="938"/>
      <c r="AH156" s="938"/>
      <c r="AI156" s="938"/>
      <c r="AJ156" s="938"/>
      <c r="AK156" s="938"/>
      <c r="AL156" s="938"/>
      <c r="AM156" s="938"/>
      <c r="AN156" s="938"/>
      <c r="AO156" s="938"/>
      <c r="AP156" s="938"/>
      <c r="AQ156" s="938"/>
      <c r="AR156" s="938"/>
      <c r="AS156" s="938"/>
      <c r="AT156" s="938"/>
      <c r="AU156" s="938"/>
      <c r="AV156" s="938"/>
      <c r="AW156" s="938"/>
      <c r="AX156" s="938"/>
      <c r="AY156" s="938"/>
      <c r="AZ156" s="938"/>
      <c r="BA156" s="938"/>
    </row>
    <row r="157" spans="1:53" ht="12.75">
      <c r="A157" s="938"/>
      <c r="B157" s="938"/>
      <c r="C157" s="938"/>
      <c r="D157" s="938"/>
      <c r="E157" s="938"/>
      <c r="F157" s="938"/>
      <c r="G157" s="938"/>
      <c r="I157" s="956"/>
      <c r="J157" s="956"/>
      <c r="K157" s="956"/>
      <c r="L157" s="956"/>
      <c r="M157" s="956"/>
      <c r="N157" s="956"/>
      <c r="O157" s="956"/>
      <c r="P157" s="956"/>
      <c r="Q157" s="956"/>
      <c r="R157" s="956"/>
      <c r="S157" s="956"/>
      <c r="T157" s="956"/>
      <c r="U157" s="956"/>
      <c r="V157" s="956"/>
      <c r="W157" s="956"/>
      <c r="X157" s="956"/>
      <c r="Y157" s="956"/>
      <c r="Z157" s="956"/>
      <c r="AA157" s="938"/>
      <c r="AB157" s="938"/>
      <c r="AC157" s="938"/>
      <c r="AD157" s="938"/>
      <c r="AE157" s="938"/>
      <c r="AF157" s="938"/>
      <c r="AG157" s="938"/>
      <c r="AH157" s="938"/>
      <c r="AI157" s="938"/>
      <c r="AJ157" s="938"/>
      <c r="AK157" s="938"/>
      <c r="AL157" s="938"/>
      <c r="AM157" s="938"/>
      <c r="AN157" s="938"/>
      <c r="AO157" s="938"/>
      <c r="AP157" s="938"/>
      <c r="AQ157" s="938"/>
      <c r="AR157" s="938"/>
      <c r="AS157" s="938"/>
      <c r="AT157" s="938"/>
      <c r="AU157" s="938"/>
      <c r="AV157" s="938"/>
      <c r="AW157" s="938"/>
      <c r="AX157" s="938"/>
      <c r="AY157" s="938"/>
      <c r="AZ157" s="938"/>
      <c r="BA157" s="938"/>
    </row>
    <row r="158" spans="1:53" ht="12.75">
      <c r="A158" s="938"/>
      <c r="B158" s="938"/>
      <c r="C158" s="938"/>
      <c r="D158" s="938"/>
      <c r="E158" s="938"/>
      <c r="F158" s="938"/>
      <c r="G158" s="938"/>
      <c r="I158" s="956"/>
      <c r="J158" s="956"/>
      <c r="K158" s="956"/>
      <c r="L158" s="956"/>
      <c r="M158" s="956"/>
      <c r="N158" s="956"/>
      <c r="O158" s="956"/>
      <c r="P158" s="956"/>
      <c r="Q158" s="956"/>
      <c r="R158" s="956"/>
      <c r="S158" s="956"/>
      <c r="T158" s="956"/>
      <c r="U158" s="956"/>
      <c r="V158" s="956"/>
      <c r="W158" s="956"/>
      <c r="X158" s="956"/>
      <c r="Y158" s="956"/>
      <c r="Z158" s="956"/>
      <c r="AA158" s="938"/>
      <c r="AB158" s="938"/>
      <c r="AC158" s="938"/>
      <c r="AD158" s="938"/>
      <c r="AE158" s="938"/>
      <c r="AF158" s="938"/>
      <c r="AG158" s="938"/>
      <c r="AH158" s="938"/>
      <c r="AI158" s="938"/>
      <c r="AJ158" s="938"/>
      <c r="AK158" s="938"/>
      <c r="AL158" s="938"/>
      <c r="AM158" s="938"/>
      <c r="AN158" s="938"/>
      <c r="AO158" s="938"/>
      <c r="AP158" s="938"/>
      <c r="AQ158" s="938"/>
      <c r="AR158" s="938"/>
      <c r="AS158" s="938"/>
      <c r="AT158" s="938"/>
      <c r="AU158" s="938"/>
      <c r="AV158" s="938"/>
      <c r="AW158" s="938"/>
      <c r="AX158" s="938"/>
      <c r="AY158" s="938"/>
      <c r="AZ158" s="938"/>
      <c r="BA158" s="938"/>
    </row>
    <row r="159" spans="1:53" ht="12.75">
      <c r="A159" s="938"/>
      <c r="B159" s="938"/>
      <c r="C159" s="938"/>
      <c r="D159" s="938"/>
      <c r="E159" s="938"/>
      <c r="F159" s="938"/>
      <c r="G159" s="938"/>
      <c r="I159" s="956"/>
      <c r="J159" s="956"/>
      <c r="K159" s="956"/>
      <c r="L159" s="956"/>
      <c r="M159" s="956"/>
      <c r="N159" s="956"/>
      <c r="O159" s="956"/>
      <c r="P159" s="956"/>
      <c r="Q159" s="956"/>
      <c r="R159" s="956"/>
      <c r="S159" s="956"/>
      <c r="T159" s="956"/>
      <c r="U159" s="956"/>
      <c r="V159" s="956"/>
      <c r="W159" s="956"/>
      <c r="X159" s="956"/>
      <c r="Y159" s="956"/>
      <c r="Z159" s="956"/>
      <c r="AA159" s="938"/>
      <c r="AB159" s="938"/>
      <c r="AC159" s="938"/>
      <c r="AD159" s="938"/>
      <c r="AE159" s="938"/>
      <c r="AF159" s="938"/>
      <c r="AG159" s="938"/>
      <c r="AH159" s="938"/>
      <c r="AI159" s="938"/>
      <c r="AJ159" s="938"/>
      <c r="AK159" s="938"/>
      <c r="AL159" s="938"/>
      <c r="AM159" s="938"/>
      <c r="AN159" s="938"/>
      <c r="AO159" s="938"/>
      <c r="AP159" s="938"/>
      <c r="AQ159" s="938"/>
      <c r="AR159" s="938"/>
      <c r="AS159" s="938"/>
      <c r="AT159" s="938"/>
      <c r="AU159" s="938"/>
      <c r="AV159" s="938"/>
      <c r="AW159" s="938"/>
      <c r="AX159" s="938"/>
      <c r="AY159" s="938"/>
      <c r="AZ159" s="938"/>
      <c r="BA159" s="938"/>
    </row>
    <row r="160" spans="1:53" ht="12.75">
      <c r="A160" s="938"/>
      <c r="B160" s="938"/>
      <c r="C160" s="938"/>
      <c r="D160" s="938"/>
      <c r="E160" s="938"/>
      <c r="F160" s="938"/>
      <c r="G160" s="938"/>
      <c r="I160" s="956"/>
      <c r="J160" s="956"/>
      <c r="K160" s="956"/>
      <c r="L160" s="956"/>
      <c r="M160" s="956"/>
      <c r="N160" s="956"/>
      <c r="O160" s="956"/>
      <c r="P160" s="956"/>
      <c r="Q160" s="956"/>
      <c r="R160" s="956"/>
      <c r="S160" s="956"/>
      <c r="T160" s="956"/>
      <c r="U160" s="956"/>
      <c r="V160" s="956"/>
      <c r="W160" s="956"/>
      <c r="X160" s="956"/>
      <c r="Y160" s="956"/>
      <c r="Z160" s="956"/>
      <c r="AA160" s="938"/>
      <c r="AB160" s="938"/>
      <c r="AC160" s="938"/>
      <c r="AD160" s="938"/>
      <c r="AE160" s="938"/>
      <c r="AF160" s="938"/>
      <c r="AG160" s="938"/>
      <c r="AH160" s="938"/>
      <c r="AI160" s="938"/>
      <c r="AJ160" s="938"/>
      <c r="AK160" s="938"/>
      <c r="AL160" s="938"/>
      <c r="AM160" s="938"/>
      <c r="AN160" s="938"/>
      <c r="AO160" s="938"/>
      <c r="AP160" s="938"/>
      <c r="AQ160" s="938"/>
      <c r="AR160" s="938"/>
      <c r="AS160" s="938"/>
      <c r="AT160" s="938"/>
      <c r="AU160" s="938"/>
      <c r="AV160" s="938"/>
      <c r="AW160" s="938"/>
      <c r="AX160" s="938"/>
      <c r="AY160" s="938"/>
      <c r="AZ160" s="938"/>
      <c r="BA160" s="938"/>
    </row>
    <row r="161" spans="1:53" ht="12.75">
      <c r="A161" s="938"/>
      <c r="B161" s="938"/>
      <c r="C161" s="938"/>
      <c r="D161" s="938"/>
      <c r="E161" s="938"/>
      <c r="F161" s="938"/>
      <c r="G161" s="938"/>
      <c r="I161" s="956"/>
      <c r="J161" s="956"/>
      <c r="K161" s="956"/>
      <c r="L161" s="956"/>
      <c r="M161" s="956"/>
      <c r="N161" s="956"/>
      <c r="O161" s="956"/>
      <c r="P161" s="956"/>
      <c r="Q161" s="956"/>
      <c r="R161" s="956"/>
      <c r="S161" s="956"/>
      <c r="T161" s="956"/>
      <c r="U161" s="956"/>
      <c r="V161" s="956"/>
      <c r="W161" s="956"/>
      <c r="X161" s="956"/>
      <c r="Y161" s="956"/>
      <c r="Z161" s="956"/>
      <c r="AA161" s="938"/>
      <c r="AB161" s="938"/>
      <c r="AC161" s="938"/>
      <c r="AD161" s="938"/>
      <c r="AE161" s="938"/>
      <c r="AF161" s="938"/>
      <c r="AG161" s="938"/>
      <c r="AH161" s="938"/>
      <c r="AI161" s="938"/>
      <c r="AJ161" s="938"/>
      <c r="AK161" s="938"/>
      <c r="AL161" s="938"/>
      <c r="AM161" s="938"/>
      <c r="AN161" s="938"/>
      <c r="AO161" s="938"/>
      <c r="AP161" s="938"/>
      <c r="AQ161" s="938"/>
      <c r="AR161" s="938"/>
      <c r="AS161" s="938"/>
      <c r="AT161" s="938"/>
      <c r="AU161" s="938"/>
      <c r="AV161" s="938"/>
      <c r="AW161" s="938"/>
      <c r="AX161" s="938"/>
      <c r="AY161" s="938"/>
      <c r="AZ161" s="938"/>
      <c r="BA161" s="938"/>
    </row>
    <row r="162" spans="1:53" ht="12.75">
      <c r="A162" s="938"/>
      <c r="B162" s="938"/>
      <c r="C162" s="938"/>
      <c r="D162" s="938"/>
      <c r="E162" s="938"/>
      <c r="F162" s="938"/>
      <c r="G162" s="938"/>
      <c r="I162" s="956"/>
      <c r="J162" s="956"/>
      <c r="K162" s="956"/>
      <c r="L162" s="956"/>
      <c r="M162" s="956"/>
      <c r="N162" s="956"/>
      <c r="O162" s="956"/>
      <c r="P162" s="956"/>
      <c r="Q162" s="956"/>
      <c r="R162" s="956"/>
      <c r="S162" s="956"/>
      <c r="T162" s="956"/>
      <c r="U162" s="956"/>
      <c r="V162" s="956"/>
      <c r="W162" s="956"/>
      <c r="X162" s="956"/>
      <c r="Y162" s="956"/>
      <c r="Z162" s="956"/>
      <c r="AA162" s="938"/>
      <c r="AB162" s="938"/>
      <c r="AC162" s="938"/>
      <c r="AD162" s="938"/>
      <c r="AE162" s="938"/>
      <c r="AF162" s="938"/>
      <c r="AG162" s="938"/>
      <c r="AH162" s="938"/>
      <c r="AI162" s="938"/>
      <c r="AJ162" s="938"/>
      <c r="AK162" s="938"/>
      <c r="AL162" s="938"/>
      <c r="AM162" s="938"/>
      <c r="AN162" s="938"/>
      <c r="AO162" s="938"/>
      <c r="AP162" s="938"/>
      <c r="AQ162" s="938"/>
      <c r="AR162" s="938"/>
      <c r="AS162" s="938"/>
      <c r="AT162" s="938"/>
      <c r="AU162" s="938"/>
      <c r="AV162" s="938"/>
      <c r="AW162" s="938"/>
      <c r="AX162" s="938"/>
      <c r="AY162" s="938"/>
      <c r="AZ162" s="938"/>
      <c r="BA162" s="938"/>
    </row>
    <row r="163" spans="1:53" ht="12.75">
      <c r="A163" s="938"/>
      <c r="B163" s="938"/>
      <c r="C163" s="938"/>
      <c r="D163" s="938"/>
      <c r="E163" s="938"/>
      <c r="F163" s="938"/>
      <c r="G163" s="938"/>
      <c r="I163" s="938"/>
      <c r="J163" s="938"/>
      <c r="K163" s="938"/>
      <c r="L163" s="938"/>
      <c r="M163" s="938"/>
      <c r="N163" s="938"/>
      <c r="O163" s="938"/>
      <c r="P163" s="938"/>
      <c r="Q163" s="938"/>
      <c r="R163" s="938"/>
      <c r="S163" s="938"/>
      <c r="T163" s="938"/>
      <c r="U163" s="938"/>
      <c r="V163" s="938"/>
      <c r="W163" s="938"/>
      <c r="X163" s="938"/>
      <c r="Y163" s="938"/>
      <c r="Z163" s="938"/>
      <c r="AA163" s="938"/>
      <c r="AB163" s="938"/>
      <c r="AC163" s="938"/>
      <c r="AD163" s="938"/>
      <c r="AE163" s="938"/>
      <c r="AF163" s="938"/>
      <c r="AG163" s="938"/>
      <c r="AH163" s="938"/>
      <c r="AI163" s="938"/>
      <c r="AJ163" s="938"/>
      <c r="AK163" s="938"/>
      <c r="AL163" s="938"/>
      <c r="AM163" s="938"/>
      <c r="AN163" s="938"/>
      <c r="AO163" s="938"/>
      <c r="AP163" s="938"/>
      <c r="AQ163" s="938"/>
      <c r="AR163" s="938"/>
      <c r="AS163" s="938"/>
      <c r="AT163" s="938"/>
      <c r="AU163" s="938"/>
      <c r="AV163" s="938"/>
      <c r="AW163" s="938"/>
      <c r="AX163" s="938"/>
      <c r="AY163" s="938"/>
      <c r="AZ163" s="938"/>
      <c r="BA163" s="938"/>
    </row>
    <row r="164" spans="1:53" ht="12.75">
      <c r="A164" s="938"/>
      <c r="B164" s="938"/>
      <c r="C164" s="938"/>
      <c r="D164" s="938"/>
      <c r="E164" s="938"/>
      <c r="F164" s="938"/>
      <c r="G164" s="938"/>
      <c r="I164" s="938"/>
      <c r="J164" s="938"/>
      <c r="K164" s="938"/>
      <c r="L164" s="938"/>
      <c r="M164" s="938"/>
      <c r="N164" s="938"/>
      <c r="O164" s="938"/>
      <c r="P164" s="938"/>
      <c r="Q164" s="938"/>
      <c r="R164" s="938"/>
      <c r="S164" s="938"/>
      <c r="T164" s="938"/>
      <c r="U164" s="938"/>
      <c r="V164" s="938"/>
      <c r="W164" s="938"/>
      <c r="X164" s="938"/>
      <c r="Y164" s="938"/>
      <c r="Z164" s="938"/>
      <c r="AA164" s="938"/>
      <c r="AB164" s="938"/>
      <c r="AC164" s="938"/>
      <c r="AD164" s="938"/>
      <c r="AE164" s="938"/>
      <c r="AF164" s="938"/>
      <c r="AG164" s="938"/>
      <c r="AH164" s="938"/>
      <c r="AI164" s="938"/>
      <c r="AJ164" s="938"/>
      <c r="AK164" s="938"/>
      <c r="AL164" s="938"/>
      <c r="AM164" s="938"/>
      <c r="AN164" s="938"/>
      <c r="AO164" s="938"/>
      <c r="AP164" s="938"/>
      <c r="AQ164" s="938"/>
      <c r="AR164" s="938"/>
      <c r="AS164" s="938"/>
      <c r="AT164" s="938"/>
      <c r="AU164" s="938"/>
      <c r="AV164" s="938"/>
      <c r="AW164" s="938"/>
      <c r="AX164" s="938"/>
      <c r="AY164" s="938"/>
      <c r="AZ164" s="938"/>
      <c r="BA164" s="938"/>
    </row>
    <row r="165" spans="1:53" ht="12.75">
      <c r="A165" s="938"/>
      <c r="B165" s="938"/>
      <c r="C165" s="938"/>
      <c r="D165" s="938"/>
      <c r="E165" s="938"/>
      <c r="F165" s="938"/>
      <c r="G165" s="938"/>
      <c r="I165" s="938"/>
      <c r="J165" s="938"/>
      <c r="K165" s="938"/>
      <c r="L165" s="938"/>
      <c r="M165" s="938"/>
      <c r="N165" s="938"/>
      <c r="O165" s="938"/>
      <c r="P165" s="938"/>
      <c r="Q165" s="938"/>
      <c r="R165" s="938"/>
      <c r="S165" s="938"/>
      <c r="T165" s="938"/>
      <c r="U165" s="938"/>
      <c r="V165" s="938"/>
      <c r="W165" s="938"/>
      <c r="X165" s="938"/>
      <c r="Y165" s="938"/>
      <c r="Z165" s="938"/>
      <c r="AA165" s="938"/>
      <c r="AB165" s="938"/>
      <c r="AC165" s="938"/>
      <c r="AD165" s="938"/>
      <c r="AE165" s="938"/>
      <c r="AF165" s="938"/>
      <c r="AG165" s="938"/>
      <c r="AH165" s="938"/>
      <c r="AI165" s="938"/>
      <c r="AJ165" s="938"/>
      <c r="AK165" s="938"/>
      <c r="AL165" s="938"/>
      <c r="AM165" s="938"/>
      <c r="AN165" s="938"/>
      <c r="AO165" s="938"/>
      <c r="AP165" s="938"/>
      <c r="AQ165" s="938"/>
      <c r="AR165" s="938"/>
      <c r="AS165" s="938"/>
      <c r="AT165" s="938"/>
      <c r="AU165" s="938"/>
      <c r="AV165" s="938"/>
      <c r="AW165" s="938"/>
      <c r="AX165" s="938"/>
      <c r="AY165" s="938"/>
      <c r="AZ165" s="938"/>
      <c r="BA165" s="938"/>
    </row>
    <row r="166" spans="1:53" ht="12.75">
      <c r="A166" s="938"/>
      <c r="B166" s="938"/>
      <c r="C166" s="938"/>
      <c r="D166" s="938"/>
      <c r="E166" s="938"/>
      <c r="F166" s="938"/>
      <c r="G166" s="938"/>
      <c r="I166" s="938"/>
      <c r="J166" s="938"/>
      <c r="K166" s="938"/>
      <c r="L166" s="938"/>
      <c r="M166" s="938"/>
      <c r="N166" s="938"/>
      <c r="O166" s="938"/>
      <c r="P166" s="938"/>
      <c r="Q166" s="938"/>
      <c r="R166" s="938"/>
      <c r="S166" s="938"/>
      <c r="T166" s="938"/>
      <c r="U166" s="938"/>
      <c r="V166" s="938"/>
      <c r="W166" s="938"/>
      <c r="X166" s="938"/>
      <c r="Y166" s="938"/>
      <c r="Z166" s="938"/>
      <c r="AA166" s="938"/>
      <c r="AB166" s="938"/>
      <c r="AC166" s="938"/>
      <c r="AD166" s="938"/>
      <c r="AE166" s="938"/>
      <c r="AF166" s="938"/>
      <c r="AG166" s="938"/>
      <c r="AH166" s="938"/>
      <c r="AI166" s="938"/>
      <c r="AJ166" s="938"/>
      <c r="AK166" s="938"/>
      <c r="AL166" s="938"/>
      <c r="AM166" s="938"/>
      <c r="AN166" s="938"/>
      <c r="AO166" s="938"/>
      <c r="AP166" s="938"/>
      <c r="AQ166" s="938"/>
      <c r="AR166" s="938"/>
      <c r="AS166" s="938"/>
      <c r="AT166" s="938"/>
      <c r="AU166" s="938"/>
      <c r="AV166" s="938"/>
      <c r="AW166" s="938"/>
      <c r="AX166" s="938"/>
      <c r="AY166" s="938"/>
      <c r="AZ166" s="938"/>
      <c r="BA166" s="938"/>
    </row>
    <row r="167" spans="1:53" ht="12.75">
      <c r="A167" s="938"/>
      <c r="B167" s="938"/>
      <c r="C167" s="938"/>
      <c r="D167" s="938"/>
      <c r="E167" s="938"/>
      <c r="F167" s="938"/>
      <c r="G167" s="938"/>
      <c r="I167" s="938"/>
      <c r="J167" s="938"/>
      <c r="K167" s="938"/>
      <c r="L167" s="938"/>
      <c r="M167" s="938"/>
      <c r="N167" s="938"/>
      <c r="O167" s="938"/>
      <c r="P167" s="938"/>
      <c r="Q167" s="938"/>
      <c r="R167" s="938"/>
      <c r="S167" s="938"/>
      <c r="T167" s="938"/>
      <c r="U167" s="938"/>
      <c r="V167" s="938"/>
      <c r="W167" s="938"/>
      <c r="X167" s="938"/>
      <c r="Y167" s="938"/>
      <c r="Z167" s="938"/>
      <c r="AA167" s="938"/>
      <c r="AB167" s="938"/>
      <c r="AC167" s="938"/>
      <c r="AD167" s="938"/>
      <c r="AE167" s="938"/>
      <c r="AF167" s="938"/>
      <c r="AG167" s="938"/>
      <c r="AH167" s="938"/>
      <c r="AI167" s="938"/>
      <c r="AJ167" s="938"/>
      <c r="AK167" s="938"/>
      <c r="AL167" s="938"/>
      <c r="AM167" s="938"/>
      <c r="AN167" s="938"/>
      <c r="AO167" s="938"/>
      <c r="AP167" s="938"/>
      <c r="AQ167" s="938"/>
      <c r="AR167" s="938"/>
      <c r="AS167" s="938"/>
      <c r="AT167" s="938"/>
      <c r="AU167" s="938"/>
      <c r="AV167" s="938"/>
      <c r="AW167" s="938"/>
      <c r="AX167" s="938"/>
      <c r="AY167" s="938"/>
      <c r="AZ167" s="938"/>
      <c r="BA167" s="938"/>
    </row>
    <row r="168" spans="1:53" ht="12.75">
      <c r="A168" s="938"/>
      <c r="B168" s="938"/>
      <c r="C168" s="938"/>
      <c r="D168" s="938"/>
      <c r="E168" s="938"/>
      <c r="F168" s="938"/>
      <c r="G168" s="938"/>
      <c r="I168" s="938"/>
      <c r="J168" s="938"/>
      <c r="K168" s="938"/>
      <c r="L168" s="938"/>
      <c r="M168" s="938"/>
      <c r="N168" s="938"/>
      <c r="O168" s="938"/>
      <c r="P168" s="938"/>
      <c r="Q168" s="938"/>
      <c r="R168" s="938"/>
      <c r="S168" s="938"/>
      <c r="T168" s="938"/>
      <c r="U168" s="938"/>
      <c r="V168" s="938"/>
      <c r="W168" s="938"/>
      <c r="X168" s="938"/>
      <c r="Y168" s="938"/>
      <c r="Z168" s="938"/>
      <c r="AA168" s="938"/>
      <c r="AB168" s="938"/>
      <c r="AC168" s="938"/>
      <c r="AD168" s="938"/>
      <c r="AE168" s="938"/>
      <c r="AF168" s="938"/>
      <c r="AG168" s="938"/>
      <c r="AH168" s="938"/>
      <c r="AI168" s="938"/>
      <c r="AJ168" s="938"/>
      <c r="AK168" s="938"/>
      <c r="AL168" s="938"/>
      <c r="AM168" s="938"/>
      <c r="AN168" s="938"/>
      <c r="AO168" s="938"/>
      <c r="AP168" s="938"/>
      <c r="AQ168" s="938"/>
      <c r="AR168" s="938"/>
      <c r="AS168" s="938"/>
      <c r="AT168" s="938"/>
      <c r="AU168" s="938"/>
      <c r="AV168" s="938"/>
      <c r="AW168" s="938"/>
      <c r="AX168" s="938"/>
      <c r="AY168" s="938"/>
      <c r="AZ168" s="938"/>
      <c r="BA168" s="938"/>
    </row>
    <row r="169" spans="1:53" ht="12.75">
      <c r="A169" s="938"/>
      <c r="B169" s="938"/>
      <c r="C169" s="938"/>
      <c r="D169" s="938"/>
      <c r="E169" s="938"/>
      <c r="F169" s="938"/>
      <c r="G169" s="938"/>
      <c r="I169" s="938"/>
      <c r="J169" s="938"/>
      <c r="K169" s="938"/>
      <c r="L169" s="938"/>
      <c r="M169" s="938"/>
      <c r="N169" s="938"/>
      <c r="O169" s="938"/>
      <c r="P169" s="938"/>
      <c r="Q169" s="938"/>
      <c r="R169" s="938"/>
      <c r="S169" s="938"/>
      <c r="T169" s="938"/>
      <c r="U169" s="938"/>
      <c r="V169" s="938"/>
      <c r="W169" s="938"/>
      <c r="X169" s="938"/>
      <c r="Y169" s="938"/>
      <c r="Z169" s="938"/>
      <c r="AA169" s="938"/>
      <c r="AB169" s="938"/>
      <c r="AC169" s="938"/>
      <c r="AD169" s="938"/>
      <c r="AE169" s="938"/>
      <c r="AF169" s="938"/>
      <c r="AG169" s="938"/>
      <c r="AH169" s="938"/>
      <c r="AI169" s="938"/>
      <c r="AJ169" s="938"/>
      <c r="AK169" s="938"/>
      <c r="AL169" s="938"/>
      <c r="AM169" s="938"/>
      <c r="AN169" s="938"/>
      <c r="AO169" s="938"/>
      <c r="AP169" s="938"/>
      <c r="AQ169" s="938"/>
      <c r="AR169" s="938"/>
      <c r="AS169" s="938"/>
      <c r="AT169" s="938"/>
      <c r="AU169" s="938"/>
      <c r="AV169" s="938"/>
      <c r="AW169" s="938"/>
      <c r="AX169" s="938"/>
      <c r="AY169" s="938"/>
      <c r="AZ169" s="938"/>
      <c r="BA169" s="938"/>
    </row>
    <row r="170" spans="1:53" ht="12.75">
      <c r="A170" s="938"/>
      <c r="B170" s="938"/>
      <c r="C170" s="938"/>
      <c r="D170" s="938"/>
      <c r="E170" s="938"/>
      <c r="F170" s="938"/>
      <c r="G170" s="938"/>
      <c r="I170" s="938"/>
      <c r="J170" s="938"/>
      <c r="K170" s="938"/>
      <c r="L170" s="938"/>
      <c r="M170" s="938"/>
      <c r="N170" s="938"/>
      <c r="O170" s="938"/>
      <c r="P170" s="938"/>
      <c r="Q170" s="938"/>
      <c r="R170" s="938"/>
      <c r="S170" s="938"/>
      <c r="T170" s="938"/>
      <c r="U170" s="938"/>
      <c r="V170" s="938"/>
      <c r="W170" s="938"/>
      <c r="X170" s="938"/>
      <c r="Y170" s="938"/>
      <c r="Z170" s="938"/>
      <c r="AA170" s="938"/>
      <c r="AB170" s="938"/>
      <c r="AC170" s="938"/>
      <c r="AD170" s="938"/>
      <c r="AE170" s="938"/>
      <c r="AF170" s="938"/>
      <c r="AG170" s="938"/>
      <c r="AH170" s="938"/>
      <c r="AI170" s="938"/>
      <c r="AJ170" s="938"/>
      <c r="AK170" s="938"/>
      <c r="AL170" s="938"/>
      <c r="AM170" s="938"/>
      <c r="AN170" s="938"/>
      <c r="AO170" s="938"/>
      <c r="AP170" s="938"/>
      <c r="AQ170" s="938"/>
      <c r="AR170" s="938"/>
      <c r="AS170" s="938"/>
      <c r="AT170" s="938"/>
      <c r="AU170" s="938"/>
      <c r="AV170" s="938"/>
      <c r="AW170" s="938"/>
      <c r="AX170" s="938"/>
      <c r="AY170" s="938"/>
      <c r="AZ170" s="938"/>
      <c r="BA170" s="938"/>
    </row>
    <row r="171" spans="1:53" ht="12.75">
      <c r="A171" s="938"/>
      <c r="B171" s="938"/>
      <c r="C171" s="938"/>
      <c r="D171" s="938"/>
      <c r="E171" s="938"/>
      <c r="F171" s="938"/>
      <c r="G171" s="938"/>
      <c r="I171" s="938"/>
      <c r="J171" s="938"/>
      <c r="K171" s="938"/>
      <c r="L171" s="938"/>
      <c r="M171" s="938"/>
      <c r="N171" s="938"/>
      <c r="O171" s="938"/>
      <c r="P171" s="938"/>
      <c r="Q171" s="938"/>
      <c r="R171" s="938"/>
      <c r="S171" s="938"/>
      <c r="T171" s="938"/>
      <c r="U171" s="938"/>
      <c r="V171" s="938"/>
      <c r="W171" s="938"/>
      <c r="X171" s="938"/>
      <c r="Y171" s="938"/>
      <c r="Z171" s="938"/>
      <c r="AA171" s="938"/>
      <c r="AB171" s="938"/>
      <c r="AC171" s="938"/>
      <c r="AD171" s="938"/>
      <c r="AE171" s="938"/>
      <c r="AF171" s="938"/>
      <c r="AG171" s="938"/>
      <c r="AH171" s="938"/>
      <c r="AI171" s="938"/>
      <c r="AJ171" s="938"/>
      <c r="AK171" s="938"/>
      <c r="AL171" s="938"/>
      <c r="AM171" s="938"/>
      <c r="AN171" s="938"/>
      <c r="AO171" s="938"/>
      <c r="AP171" s="938"/>
      <c r="AQ171" s="938"/>
      <c r="AR171" s="938"/>
      <c r="AS171" s="938"/>
      <c r="AT171" s="938"/>
      <c r="AU171" s="938"/>
      <c r="AV171" s="938"/>
      <c r="AW171" s="938"/>
      <c r="AX171" s="938"/>
      <c r="AY171" s="938"/>
      <c r="AZ171" s="938"/>
      <c r="BA171" s="938"/>
    </row>
    <row r="172" spans="1:53" ht="12.75">
      <c r="A172" s="938"/>
      <c r="B172" s="938"/>
      <c r="C172" s="938"/>
      <c r="D172" s="938"/>
      <c r="E172" s="938"/>
      <c r="F172" s="938"/>
      <c r="G172" s="938"/>
      <c r="I172" s="938"/>
      <c r="J172" s="938"/>
      <c r="K172" s="938"/>
      <c r="L172" s="938"/>
      <c r="M172" s="938"/>
      <c r="N172" s="938"/>
      <c r="O172" s="938"/>
      <c r="P172" s="938"/>
      <c r="Q172" s="938"/>
      <c r="R172" s="938"/>
      <c r="S172" s="938"/>
      <c r="T172" s="938"/>
      <c r="U172" s="938"/>
      <c r="V172" s="938"/>
      <c r="W172" s="938"/>
      <c r="X172" s="938"/>
      <c r="Y172" s="938"/>
      <c r="Z172" s="938"/>
      <c r="AA172" s="938"/>
      <c r="AB172" s="938"/>
      <c r="AC172" s="938"/>
      <c r="AD172" s="938"/>
      <c r="AE172" s="938"/>
      <c r="AF172" s="938"/>
      <c r="AG172" s="938"/>
      <c r="AH172" s="938"/>
      <c r="AI172" s="938"/>
      <c r="AJ172" s="938"/>
      <c r="AK172" s="938"/>
      <c r="AL172" s="938"/>
      <c r="AM172" s="938"/>
      <c r="AN172" s="938"/>
      <c r="AO172" s="938"/>
      <c r="AP172" s="938"/>
      <c r="AQ172" s="938"/>
      <c r="AR172" s="938"/>
      <c r="AS172" s="938"/>
      <c r="AT172" s="938"/>
      <c r="AU172" s="938"/>
      <c r="AV172" s="938"/>
      <c r="AW172" s="938"/>
      <c r="AX172" s="938"/>
      <c r="AY172" s="938"/>
      <c r="AZ172" s="938"/>
      <c r="BA172" s="938"/>
    </row>
    <row r="173" spans="1:53" ht="12.75">
      <c r="A173" s="938"/>
      <c r="B173" s="938"/>
      <c r="C173" s="938"/>
      <c r="D173" s="938"/>
      <c r="E173" s="938"/>
      <c r="F173" s="938"/>
      <c r="G173" s="938"/>
      <c r="I173" s="938"/>
      <c r="J173" s="938"/>
      <c r="K173" s="938"/>
      <c r="L173" s="938"/>
      <c r="M173" s="938"/>
      <c r="N173" s="938"/>
      <c r="O173" s="938"/>
      <c r="P173" s="938"/>
      <c r="Q173" s="938"/>
      <c r="R173" s="938"/>
      <c r="S173" s="938"/>
      <c r="T173" s="938"/>
      <c r="U173" s="938"/>
      <c r="V173" s="938"/>
      <c r="W173" s="938"/>
      <c r="X173" s="938"/>
      <c r="Y173" s="938"/>
      <c r="Z173" s="938"/>
      <c r="AA173" s="938"/>
      <c r="AB173" s="938"/>
      <c r="AC173" s="938"/>
      <c r="AD173" s="938"/>
      <c r="AE173" s="938"/>
      <c r="AF173" s="938"/>
      <c r="AG173" s="938"/>
      <c r="AH173" s="938"/>
      <c r="AI173" s="938"/>
      <c r="AJ173" s="938"/>
      <c r="AK173" s="938"/>
      <c r="AL173" s="938"/>
      <c r="AM173" s="938"/>
      <c r="AN173" s="938"/>
      <c r="AO173" s="938"/>
      <c r="AP173" s="938"/>
      <c r="AQ173" s="938"/>
      <c r="AR173" s="938"/>
      <c r="AS173" s="938"/>
      <c r="AT173" s="938"/>
      <c r="AU173" s="938"/>
      <c r="AV173" s="938"/>
      <c r="AW173" s="938"/>
      <c r="AX173" s="938"/>
      <c r="AY173" s="938"/>
      <c r="AZ173" s="938"/>
      <c r="BA173" s="938"/>
    </row>
    <row r="174" spans="1:53" ht="12.75">
      <c r="A174" s="938"/>
      <c r="B174" s="938"/>
      <c r="C174" s="938"/>
      <c r="D174" s="938"/>
      <c r="E174" s="938"/>
      <c r="F174" s="938"/>
      <c r="G174" s="938"/>
      <c r="I174" s="938"/>
      <c r="J174" s="938"/>
      <c r="K174" s="938"/>
      <c r="L174" s="938"/>
      <c r="M174" s="938"/>
      <c r="N174" s="938"/>
      <c r="O174" s="938"/>
      <c r="P174" s="938"/>
      <c r="Q174" s="938"/>
      <c r="R174" s="938"/>
      <c r="S174" s="938"/>
      <c r="T174" s="938"/>
      <c r="U174" s="938"/>
      <c r="V174" s="938"/>
      <c r="W174" s="938"/>
      <c r="X174" s="938"/>
      <c r="Y174" s="938"/>
      <c r="Z174" s="938"/>
      <c r="AA174" s="938"/>
      <c r="AB174" s="938"/>
      <c r="AC174" s="938"/>
      <c r="AD174" s="938"/>
      <c r="AE174" s="938"/>
      <c r="AF174" s="938"/>
      <c r="AG174" s="938"/>
      <c r="AH174" s="938"/>
      <c r="AI174" s="938"/>
      <c r="AJ174" s="938"/>
      <c r="AK174" s="938"/>
      <c r="AL174" s="938"/>
      <c r="AM174" s="938"/>
      <c r="AN174" s="938"/>
      <c r="AO174" s="938"/>
      <c r="AP174" s="938"/>
      <c r="AQ174" s="938"/>
      <c r="AR174" s="938"/>
      <c r="AS174" s="938"/>
      <c r="AT174" s="938"/>
      <c r="AU174" s="938"/>
      <c r="AV174" s="938"/>
      <c r="AW174" s="938"/>
      <c r="AX174" s="938"/>
      <c r="AY174" s="938"/>
      <c r="AZ174" s="938"/>
      <c r="BA174" s="938"/>
    </row>
    <row r="175" spans="1:53" ht="12.75">
      <c r="A175" s="938"/>
      <c r="B175" s="938"/>
      <c r="C175" s="938"/>
      <c r="D175" s="938"/>
      <c r="E175" s="938"/>
      <c r="F175" s="938"/>
      <c r="G175" s="938"/>
      <c r="I175" s="938"/>
      <c r="J175" s="938"/>
      <c r="K175" s="938"/>
      <c r="L175" s="938"/>
      <c r="M175" s="938"/>
      <c r="N175" s="938"/>
      <c r="O175" s="938"/>
      <c r="P175" s="938"/>
      <c r="Q175" s="938"/>
      <c r="R175" s="938"/>
      <c r="S175" s="938"/>
      <c r="T175" s="938"/>
      <c r="U175" s="938"/>
      <c r="V175" s="938"/>
      <c r="W175" s="938"/>
      <c r="X175" s="938"/>
      <c r="Y175" s="938"/>
      <c r="Z175" s="938"/>
      <c r="AA175" s="938"/>
      <c r="AB175" s="938"/>
      <c r="AC175" s="938"/>
      <c r="AD175" s="938"/>
      <c r="AE175" s="938"/>
      <c r="AF175" s="938"/>
      <c r="AG175" s="938"/>
      <c r="AH175" s="938"/>
      <c r="AI175" s="938"/>
      <c r="AJ175" s="938"/>
      <c r="AK175" s="938"/>
      <c r="AL175" s="938"/>
      <c r="AM175" s="938"/>
      <c r="AN175" s="938"/>
      <c r="AO175" s="938"/>
      <c r="AP175" s="938"/>
      <c r="AQ175" s="938"/>
      <c r="AR175" s="938"/>
      <c r="AS175" s="938"/>
      <c r="AT175" s="938"/>
      <c r="AU175" s="938"/>
      <c r="AV175" s="938"/>
      <c r="AW175" s="938"/>
      <c r="AX175" s="938"/>
      <c r="AY175" s="938"/>
      <c r="AZ175" s="938"/>
      <c r="BA175" s="938"/>
    </row>
    <row r="176" spans="1:53" ht="12.75">
      <c r="A176" s="938"/>
      <c r="B176" s="938"/>
      <c r="C176" s="938"/>
      <c r="D176" s="938"/>
      <c r="E176" s="938"/>
      <c r="F176" s="938"/>
      <c r="G176" s="938"/>
      <c r="I176" s="938"/>
      <c r="J176" s="938"/>
      <c r="K176" s="938"/>
      <c r="L176" s="938"/>
      <c r="M176" s="938"/>
      <c r="N176" s="938"/>
      <c r="O176" s="938"/>
      <c r="P176" s="938"/>
      <c r="Q176" s="938"/>
      <c r="R176" s="938"/>
      <c r="S176" s="938"/>
      <c r="T176" s="938"/>
      <c r="U176" s="938"/>
      <c r="V176" s="938"/>
      <c r="W176" s="938"/>
      <c r="X176" s="938"/>
      <c r="Y176" s="938"/>
      <c r="Z176" s="938"/>
      <c r="AA176" s="938"/>
      <c r="AB176" s="938"/>
      <c r="AC176" s="938"/>
      <c r="AD176" s="938"/>
      <c r="AE176" s="938"/>
      <c r="AF176" s="938"/>
      <c r="AG176" s="938"/>
      <c r="AH176" s="938"/>
      <c r="AI176" s="938"/>
      <c r="AJ176" s="938"/>
      <c r="AK176" s="938"/>
      <c r="AL176" s="938"/>
      <c r="AM176" s="938"/>
      <c r="AN176" s="938"/>
      <c r="AO176" s="938"/>
      <c r="AP176" s="938"/>
      <c r="AQ176" s="938"/>
      <c r="AR176" s="938"/>
      <c r="AS176" s="938"/>
      <c r="AT176" s="938"/>
      <c r="AU176" s="938"/>
      <c r="AV176" s="938"/>
      <c r="AW176" s="938"/>
      <c r="AX176" s="938"/>
      <c r="AY176" s="938"/>
      <c r="AZ176" s="938"/>
      <c r="BA176" s="938"/>
    </row>
    <row r="177" spans="1:53" ht="12.75">
      <c r="A177" s="938"/>
      <c r="B177" s="938"/>
      <c r="C177" s="938"/>
      <c r="D177" s="938"/>
      <c r="E177" s="938"/>
      <c r="F177" s="938"/>
      <c r="G177" s="938"/>
      <c r="I177" s="938"/>
      <c r="J177" s="938"/>
      <c r="K177" s="938"/>
      <c r="L177" s="938"/>
      <c r="M177" s="938"/>
      <c r="N177" s="938"/>
      <c r="O177" s="938"/>
      <c r="P177" s="938"/>
      <c r="Q177" s="938"/>
      <c r="R177" s="938"/>
      <c r="S177" s="938"/>
      <c r="T177" s="938"/>
      <c r="U177" s="938"/>
      <c r="V177" s="938"/>
      <c r="W177" s="938"/>
      <c r="X177" s="938"/>
      <c r="Y177" s="938"/>
      <c r="Z177" s="938"/>
      <c r="AA177" s="938"/>
      <c r="AB177" s="938"/>
      <c r="AC177" s="938"/>
      <c r="AD177" s="938"/>
      <c r="AE177" s="938"/>
      <c r="AF177" s="938"/>
      <c r="AG177" s="938"/>
      <c r="AH177" s="938"/>
      <c r="AI177" s="938"/>
      <c r="AJ177" s="938"/>
      <c r="AK177" s="938"/>
      <c r="AL177" s="938"/>
      <c r="AM177" s="938"/>
      <c r="AN177" s="938"/>
      <c r="AO177" s="938"/>
      <c r="AP177" s="938"/>
      <c r="AQ177" s="938"/>
      <c r="AR177" s="938"/>
      <c r="AS177" s="938"/>
      <c r="AT177" s="938"/>
      <c r="AU177" s="938"/>
      <c r="AV177" s="938"/>
      <c r="AW177" s="938"/>
      <c r="AX177" s="938"/>
      <c r="AY177" s="938"/>
      <c r="AZ177" s="938"/>
      <c r="BA177" s="938"/>
    </row>
    <row r="178" spans="1:53" ht="12.75">
      <c r="A178" s="938"/>
      <c r="B178" s="938"/>
      <c r="C178" s="938"/>
      <c r="D178" s="938"/>
      <c r="E178" s="938"/>
      <c r="F178" s="938"/>
      <c r="G178" s="938"/>
      <c r="I178" s="938"/>
      <c r="J178" s="938"/>
      <c r="K178" s="938"/>
      <c r="L178" s="938"/>
      <c r="M178" s="938"/>
      <c r="N178" s="938"/>
      <c r="O178" s="938"/>
      <c r="P178" s="938"/>
      <c r="Q178" s="938"/>
      <c r="R178" s="938"/>
      <c r="S178" s="938"/>
      <c r="T178" s="938"/>
      <c r="U178" s="938"/>
      <c r="V178" s="938"/>
      <c r="W178" s="938"/>
      <c r="X178" s="938"/>
      <c r="Y178" s="938"/>
      <c r="Z178" s="938"/>
      <c r="AA178" s="938"/>
      <c r="AB178" s="938"/>
      <c r="AC178" s="938"/>
      <c r="AD178" s="938"/>
      <c r="AE178" s="938"/>
      <c r="AF178" s="938"/>
      <c r="AG178" s="938"/>
      <c r="AH178" s="938"/>
      <c r="AI178" s="938"/>
      <c r="AJ178" s="938"/>
      <c r="AK178" s="938"/>
      <c r="AL178" s="938"/>
      <c r="AM178" s="938"/>
      <c r="AN178" s="938"/>
      <c r="AO178" s="938"/>
      <c r="AP178" s="938"/>
      <c r="AQ178" s="938"/>
      <c r="AR178" s="938"/>
      <c r="AS178" s="938"/>
      <c r="AT178" s="938"/>
      <c r="AU178" s="938"/>
      <c r="AV178" s="938"/>
      <c r="AW178" s="938"/>
      <c r="AX178" s="938"/>
      <c r="AY178" s="938"/>
      <c r="AZ178" s="938"/>
      <c r="BA178" s="938"/>
    </row>
    <row r="179" spans="1:53" ht="12.75">
      <c r="A179" s="938"/>
      <c r="B179" s="938"/>
      <c r="C179" s="938"/>
      <c r="D179" s="938"/>
      <c r="E179" s="938"/>
      <c r="F179" s="938"/>
      <c r="G179" s="938"/>
      <c r="I179" s="938"/>
      <c r="J179" s="938"/>
      <c r="K179" s="938"/>
      <c r="L179" s="938"/>
      <c r="M179" s="938"/>
      <c r="N179" s="938"/>
      <c r="O179" s="938"/>
      <c r="P179" s="938"/>
      <c r="Q179" s="938"/>
      <c r="R179" s="938"/>
      <c r="S179" s="938"/>
      <c r="T179" s="938"/>
      <c r="U179" s="938"/>
      <c r="V179" s="938"/>
      <c r="W179" s="938"/>
      <c r="X179" s="938"/>
      <c r="Y179" s="938"/>
      <c r="Z179" s="938"/>
      <c r="AA179" s="938"/>
      <c r="AB179" s="938"/>
      <c r="AC179" s="938"/>
      <c r="AD179" s="938"/>
      <c r="AE179" s="938"/>
      <c r="AF179" s="938"/>
      <c r="AG179" s="938"/>
      <c r="AH179" s="938"/>
      <c r="AI179" s="938"/>
      <c r="AJ179" s="938"/>
      <c r="AK179" s="938"/>
      <c r="AL179" s="938"/>
      <c r="AM179" s="938"/>
      <c r="AN179" s="938"/>
      <c r="AO179" s="938"/>
      <c r="AP179" s="938"/>
      <c r="AQ179" s="938"/>
      <c r="AR179" s="938"/>
      <c r="AS179" s="938"/>
      <c r="AT179" s="938"/>
      <c r="AU179" s="938"/>
      <c r="AV179" s="938"/>
      <c r="AW179" s="938"/>
      <c r="AX179" s="938"/>
      <c r="AY179" s="938"/>
      <c r="AZ179" s="938"/>
      <c r="BA179" s="938"/>
    </row>
    <row r="180" spans="1:53" ht="12.75">
      <c r="A180" s="938"/>
      <c r="B180" s="938"/>
      <c r="C180" s="938"/>
      <c r="D180" s="938"/>
      <c r="E180" s="938"/>
      <c r="F180" s="938"/>
      <c r="G180" s="938"/>
      <c r="I180" s="938"/>
      <c r="J180" s="938"/>
      <c r="K180" s="938"/>
      <c r="L180" s="938"/>
      <c r="M180" s="938"/>
      <c r="N180" s="938"/>
      <c r="O180" s="938"/>
      <c r="P180" s="938"/>
      <c r="Q180" s="938"/>
      <c r="R180" s="938"/>
      <c r="S180" s="938"/>
      <c r="T180" s="938"/>
      <c r="U180" s="938"/>
      <c r="V180" s="938"/>
      <c r="W180" s="938"/>
      <c r="X180" s="938"/>
      <c r="Y180" s="938"/>
      <c r="Z180" s="938"/>
      <c r="AA180" s="938"/>
      <c r="AB180" s="938"/>
      <c r="AC180" s="938"/>
      <c r="AD180" s="938"/>
      <c r="AE180" s="938"/>
      <c r="AF180" s="938"/>
      <c r="AG180" s="938"/>
      <c r="AH180" s="938"/>
      <c r="AI180" s="938"/>
      <c r="AJ180" s="938"/>
      <c r="AK180" s="938"/>
      <c r="AL180" s="938"/>
      <c r="AM180" s="938"/>
      <c r="AN180" s="938"/>
      <c r="AO180" s="938"/>
      <c r="AP180" s="938"/>
      <c r="AQ180" s="938"/>
      <c r="AR180" s="938"/>
      <c r="AS180" s="938"/>
      <c r="AT180" s="938"/>
      <c r="AU180" s="938"/>
      <c r="AV180" s="938"/>
      <c r="AW180" s="938"/>
      <c r="AX180" s="938"/>
      <c r="AY180" s="938"/>
      <c r="AZ180" s="938"/>
      <c r="BA180" s="938"/>
    </row>
    <row r="181" spans="1:53" ht="12.75">
      <c r="A181" s="938"/>
      <c r="B181" s="938"/>
      <c r="C181" s="938"/>
      <c r="D181" s="938"/>
      <c r="E181" s="938"/>
      <c r="F181" s="938"/>
      <c r="G181" s="938"/>
      <c r="I181" s="938"/>
      <c r="J181" s="938"/>
      <c r="K181" s="938"/>
      <c r="L181" s="938"/>
      <c r="M181" s="938"/>
      <c r="N181" s="938"/>
      <c r="O181" s="938"/>
      <c r="P181" s="938"/>
      <c r="Q181" s="938"/>
      <c r="R181" s="938"/>
      <c r="S181" s="938"/>
      <c r="T181" s="938"/>
      <c r="U181" s="938"/>
      <c r="V181" s="938"/>
      <c r="W181" s="938"/>
      <c r="X181" s="938"/>
      <c r="Y181" s="938"/>
      <c r="Z181" s="938"/>
      <c r="AA181" s="938"/>
      <c r="AB181" s="938"/>
      <c r="AC181" s="938"/>
      <c r="AD181" s="938"/>
      <c r="AE181" s="938"/>
      <c r="AF181" s="938"/>
      <c r="AG181" s="938"/>
      <c r="AH181" s="938"/>
      <c r="AI181" s="938"/>
      <c r="AJ181" s="938"/>
      <c r="AK181" s="938"/>
      <c r="AL181" s="938"/>
      <c r="AM181" s="938"/>
      <c r="AN181" s="938"/>
      <c r="AO181" s="938"/>
      <c r="AP181" s="938"/>
      <c r="AQ181" s="938"/>
      <c r="AR181" s="938"/>
      <c r="AS181" s="938"/>
      <c r="AT181" s="938"/>
      <c r="AU181" s="938"/>
      <c r="AV181" s="938"/>
      <c r="AW181" s="938"/>
      <c r="AX181" s="938"/>
      <c r="AY181" s="938"/>
      <c r="AZ181" s="938"/>
      <c r="BA181" s="938"/>
    </row>
    <row r="182" spans="1:53" ht="12.75">
      <c r="A182" s="938"/>
      <c r="B182" s="938"/>
      <c r="C182" s="938"/>
      <c r="D182" s="938"/>
      <c r="E182" s="938"/>
      <c r="F182" s="938"/>
      <c r="G182" s="938"/>
      <c r="I182" s="938"/>
      <c r="J182" s="938"/>
      <c r="K182" s="938"/>
      <c r="L182" s="938"/>
      <c r="M182" s="938"/>
      <c r="N182" s="938"/>
      <c r="O182" s="938"/>
      <c r="P182" s="938"/>
      <c r="Q182" s="938"/>
      <c r="R182" s="938"/>
      <c r="S182" s="938"/>
      <c r="T182" s="938"/>
      <c r="U182" s="938"/>
      <c r="V182" s="938"/>
      <c r="W182" s="938"/>
      <c r="X182" s="938"/>
      <c r="Y182" s="938"/>
      <c r="Z182" s="938"/>
      <c r="AA182" s="938"/>
      <c r="AB182" s="938"/>
      <c r="AC182" s="938"/>
      <c r="AD182" s="938"/>
      <c r="AE182" s="938"/>
      <c r="AF182" s="938"/>
      <c r="AG182" s="938"/>
      <c r="AH182" s="938"/>
      <c r="AI182" s="938"/>
      <c r="AJ182" s="938"/>
      <c r="AK182" s="938"/>
      <c r="AL182" s="938"/>
      <c r="AM182" s="938"/>
      <c r="AN182" s="938"/>
      <c r="AO182" s="938"/>
      <c r="AP182" s="938"/>
      <c r="AQ182" s="938"/>
      <c r="AR182" s="938"/>
      <c r="AS182" s="938"/>
      <c r="AT182" s="938"/>
      <c r="AU182" s="938"/>
      <c r="AV182" s="938"/>
      <c r="AW182" s="938"/>
      <c r="AX182" s="938"/>
      <c r="AY182" s="938"/>
      <c r="AZ182" s="938"/>
      <c r="BA182" s="938"/>
    </row>
    <row r="183" spans="1:53" ht="12.75">
      <c r="A183" s="938"/>
      <c r="B183" s="938"/>
      <c r="C183" s="938"/>
      <c r="D183" s="938"/>
      <c r="E183" s="938"/>
      <c r="F183" s="938"/>
      <c r="G183" s="938"/>
      <c r="I183" s="938"/>
      <c r="J183" s="938"/>
      <c r="K183" s="938"/>
      <c r="L183" s="938"/>
      <c r="M183" s="938"/>
      <c r="N183" s="938"/>
      <c r="O183" s="938"/>
      <c r="P183" s="938"/>
      <c r="Q183" s="938"/>
      <c r="R183" s="938"/>
      <c r="S183" s="938"/>
      <c r="T183" s="938"/>
      <c r="U183" s="938"/>
      <c r="V183" s="938"/>
      <c r="W183" s="938"/>
      <c r="X183" s="938"/>
      <c r="Y183" s="938"/>
      <c r="Z183" s="938"/>
      <c r="AA183" s="938"/>
      <c r="AB183" s="938"/>
      <c r="AC183" s="938"/>
      <c r="AD183" s="938"/>
      <c r="AE183" s="938"/>
      <c r="AF183" s="938"/>
      <c r="AG183" s="938"/>
      <c r="AH183" s="938"/>
      <c r="AI183" s="938"/>
      <c r="AJ183" s="938"/>
      <c r="AK183" s="938"/>
      <c r="AL183" s="938"/>
      <c r="AM183" s="938"/>
      <c r="AN183" s="938"/>
      <c r="AO183" s="938"/>
      <c r="AP183" s="938"/>
      <c r="AQ183" s="938"/>
      <c r="AR183" s="938"/>
      <c r="AS183" s="938"/>
      <c r="AT183" s="938"/>
      <c r="AU183" s="938"/>
      <c r="AV183" s="938"/>
      <c r="AW183" s="938"/>
      <c r="AX183" s="938"/>
      <c r="AY183" s="938"/>
      <c r="AZ183" s="938"/>
      <c r="BA183" s="938"/>
    </row>
  </sheetData>
  <mergeCells count="1">
    <mergeCell ref="A7:G7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A189"/>
  <sheetViews>
    <sheetView showGridLines="0" view="pageBreakPreview" zoomScale="75" zoomScaleNormal="75" zoomScaleSheetLayoutView="75" workbookViewId="0" topLeftCell="A19">
      <selection activeCell="H48" sqref="H48"/>
    </sheetView>
  </sheetViews>
  <sheetFormatPr defaultColWidth="9.140625" defaultRowHeight="12.75"/>
  <cols>
    <col min="1" max="1" width="10.7109375" style="1002" customWidth="1"/>
    <col min="2" max="2" width="14.28125" style="1002" customWidth="1"/>
    <col min="3" max="4" width="12.57421875" style="1002" customWidth="1"/>
    <col min="5" max="5" width="12.421875" style="1002" customWidth="1"/>
    <col min="6" max="6" width="16.57421875" style="1002" customWidth="1"/>
    <col min="7" max="7" width="18.421875" style="1002" customWidth="1"/>
    <col min="8" max="8" width="24.140625" style="1002" customWidth="1"/>
    <col min="9" max="16384" width="9.140625" style="1002" customWidth="1"/>
  </cols>
  <sheetData>
    <row r="3" spans="1:8" ht="15">
      <c r="A3" s="999" t="s">
        <v>12</v>
      </c>
      <c r="B3" s="999" t="s">
        <v>32</v>
      </c>
      <c r="C3" s="999"/>
      <c r="D3" s="1000"/>
      <c r="E3" s="1000"/>
      <c r="F3" s="1000"/>
      <c r="G3" s="1000"/>
      <c r="H3" s="1001" t="s">
        <v>33</v>
      </c>
    </row>
    <row r="4" spans="1:8" ht="15">
      <c r="A4" s="1000"/>
      <c r="B4" s="1000"/>
      <c r="C4" s="1000"/>
      <c r="D4" s="999"/>
      <c r="E4" s="999"/>
      <c r="F4" s="999"/>
      <c r="G4" s="999"/>
      <c r="H4" s="1003" t="s">
        <v>15</v>
      </c>
    </row>
    <row r="5" spans="1:8" ht="15.75">
      <c r="A5" s="1004"/>
      <c r="B5" s="999"/>
      <c r="C5" s="999"/>
      <c r="D5" s="999"/>
      <c r="E5" s="999"/>
      <c r="F5" s="999"/>
      <c r="G5" s="999"/>
      <c r="H5" s="1005"/>
    </row>
    <row r="6" spans="1:8" ht="15.75">
      <c r="A6" s="1004"/>
      <c r="B6" s="999"/>
      <c r="C6" s="999"/>
      <c r="D6" s="999"/>
      <c r="E6" s="999"/>
      <c r="F6" s="999"/>
      <c r="G6" s="999"/>
      <c r="H6" s="1005"/>
    </row>
    <row r="7" spans="1:8" ht="15.75">
      <c r="A7" s="1006" t="s">
        <v>34</v>
      </c>
      <c r="B7" s="1007"/>
      <c r="C7" s="1007"/>
      <c r="D7" s="1007"/>
      <c r="E7" s="1007"/>
      <c r="F7" s="1007"/>
      <c r="G7" s="1006"/>
      <c r="H7" s="1008"/>
    </row>
    <row r="8" spans="1:8" ht="15.75">
      <c r="A8" s="1009"/>
      <c r="B8" s="1000"/>
      <c r="C8" s="1000"/>
      <c r="D8" s="1000"/>
      <c r="E8" s="1007" t="s">
        <v>1034</v>
      </c>
      <c r="F8" s="1000"/>
      <c r="G8" s="1006"/>
      <c r="H8" s="1008"/>
    </row>
    <row r="9" spans="1:8" ht="13.5" thickBot="1">
      <c r="A9" s="1010"/>
      <c r="E9" s="1011"/>
      <c r="G9" s="1012"/>
      <c r="H9" s="1013"/>
    </row>
    <row r="10" spans="1:8" ht="12.75">
      <c r="A10" s="1014" t="s">
        <v>17</v>
      </c>
      <c r="B10" s="1015"/>
      <c r="C10" s="1016" t="s">
        <v>1035</v>
      </c>
      <c r="D10" s="1017"/>
      <c r="E10" s="1018" t="s">
        <v>919</v>
      </c>
      <c r="F10" s="1018" t="s">
        <v>18</v>
      </c>
      <c r="G10" s="1019"/>
      <c r="H10" s="1020"/>
    </row>
    <row r="11" spans="1:8" ht="13.5" thickBot="1">
      <c r="A11" s="1021"/>
      <c r="B11" s="1022"/>
      <c r="C11" s="1023" t="s">
        <v>387</v>
      </c>
      <c r="D11" s="1024" t="s">
        <v>388</v>
      </c>
      <c r="E11" s="1024" t="s">
        <v>1003</v>
      </c>
      <c r="F11" s="1023" t="s">
        <v>19</v>
      </c>
      <c r="G11" s="1025" t="s">
        <v>20</v>
      </c>
      <c r="H11" s="1026"/>
    </row>
    <row r="12" spans="1:8" ht="12.75">
      <c r="A12" s="1027"/>
      <c r="B12" s="1028"/>
      <c r="C12" s="1029"/>
      <c r="D12" s="1030"/>
      <c r="E12" s="1031"/>
      <c r="F12" s="1032"/>
      <c r="G12" s="1028"/>
      <c r="H12" s="1033"/>
    </row>
    <row r="13" spans="1:8" ht="12.75">
      <c r="A13" s="1027"/>
      <c r="B13" s="1028"/>
      <c r="C13" s="1034">
        <v>0</v>
      </c>
      <c r="D13" s="1034">
        <v>82</v>
      </c>
      <c r="E13" s="1035">
        <v>82</v>
      </c>
      <c r="F13" s="1036"/>
      <c r="G13" s="1036" t="s">
        <v>23</v>
      </c>
      <c r="H13" s="1037"/>
    </row>
    <row r="14" spans="1:8" ht="12.75">
      <c r="A14" s="1027"/>
      <c r="B14" s="1028"/>
      <c r="C14" s="1034">
        <v>5000</v>
      </c>
      <c r="D14" s="1034">
        <v>3626</v>
      </c>
      <c r="E14" s="1035">
        <v>3626</v>
      </c>
      <c r="F14" s="1036"/>
      <c r="G14" s="1036" t="s">
        <v>30</v>
      </c>
      <c r="H14" s="1037"/>
    </row>
    <row r="15" spans="1:8" ht="12.75">
      <c r="A15" s="1027"/>
      <c r="B15" s="1028"/>
      <c r="C15" s="1034">
        <f>50000+220000</f>
        <v>270000</v>
      </c>
      <c r="D15" s="1034">
        <v>4200</v>
      </c>
      <c r="E15" s="1035">
        <v>3902.334</v>
      </c>
      <c r="F15" s="1036"/>
      <c r="G15" s="1036" t="s">
        <v>35</v>
      </c>
      <c r="H15" s="1038"/>
    </row>
    <row r="16" spans="1:8" ht="12.75">
      <c r="A16" s="1027"/>
      <c r="B16" s="1028"/>
      <c r="C16" s="1034">
        <v>0</v>
      </c>
      <c r="D16" s="1034">
        <v>2610</v>
      </c>
      <c r="E16" s="1035">
        <v>2610</v>
      </c>
      <c r="F16" s="1036"/>
      <c r="G16" s="1036" t="s">
        <v>36</v>
      </c>
      <c r="H16" s="1038"/>
    </row>
    <row r="17" spans="1:8" ht="12.75">
      <c r="A17" s="1027"/>
      <c r="B17" s="1028"/>
      <c r="C17" s="1039"/>
      <c r="D17" s="1039"/>
      <c r="E17" s="1040"/>
      <c r="F17" s="1041"/>
      <c r="G17" s="1028"/>
      <c r="H17" s="1042"/>
    </row>
    <row r="18" spans="1:8" ht="12.75">
      <c r="A18" s="1027"/>
      <c r="B18" s="1028"/>
      <c r="C18" s="1039"/>
      <c r="D18" s="1039"/>
      <c r="E18" s="1040"/>
      <c r="F18" s="1041"/>
      <c r="H18" s="1042"/>
    </row>
    <row r="19" spans="1:8" ht="12.75">
      <c r="A19" s="1027"/>
      <c r="B19" s="1028"/>
      <c r="C19" s="1043"/>
      <c r="D19" s="1044"/>
      <c r="E19" s="1045"/>
      <c r="F19" s="1041"/>
      <c r="H19" s="1046"/>
    </row>
    <row r="20" spans="1:8" ht="12.75">
      <c r="A20" s="1027"/>
      <c r="B20" s="1028"/>
      <c r="C20" s="1043"/>
      <c r="D20" s="1044"/>
      <c r="E20" s="1045"/>
      <c r="F20" s="1041"/>
      <c r="G20" s="1028"/>
      <c r="H20" s="1046"/>
    </row>
    <row r="21" spans="1:8" ht="12.75">
      <c r="A21" s="1027"/>
      <c r="B21" s="1028"/>
      <c r="C21" s="1043"/>
      <c r="D21" s="1044"/>
      <c r="E21" s="1045"/>
      <c r="F21" s="1041"/>
      <c r="G21" s="1028"/>
      <c r="H21" s="1046"/>
    </row>
    <row r="22" spans="1:8" ht="12.75">
      <c r="A22" s="1027"/>
      <c r="B22" s="1028"/>
      <c r="C22" s="1043"/>
      <c r="D22" s="1044"/>
      <c r="E22" s="1045"/>
      <c r="F22" s="1041"/>
      <c r="G22" s="1028"/>
      <c r="H22" s="1046"/>
    </row>
    <row r="23" spans="1:8" ht="12.75">
      <c r="A23" s="1027"/>
      <c r="B23" s="1028"/>
      <c r="C23" s="1043"/>
      <c r="D23" s="1044"/>
      <c r="E23" s="1045"/>
      <c r="F23" s="1030"/>
      <c r="G23" s="1028"/>
      <c r="H23" s="1046"/>
    </row>
    <row r="24" spans="1:8" ht="12.75">
      <c r="A24" s="1027"/>
      <c r="B24" s="1028"/>
      <c r="C24" s="1029"/>
      <c r="D24" s="1047"/>
      <c r="E24" s="1031"/>
      <c r="F24" s="1030"/>
      <c r="G24" s="1028"/>
      <c r="H24" s="1046"/>
    </row>
    <row r="25" spans="1:8" ht="12.75">
      <c r="A25" s="1027"/>
      <c r="B25" s="1028"/>
      <c r="C25" s="1029"/>
      <c r="D25" s="1047"/>
      <c r="E25" s="1031"/>
      <c r="F25" s="1030"/>
      <c r="G25" s="1028"/>
      <c r="H25" s="1046"/>
    </row>
    <row r="26" spans="1:8" ht="12.75">
      <c r="A26" s="1027"/>
      <c r="B26" s="1028"/>
      <c r="C26" s="1029"/>
      <c r="D26" s="1047"/>
      <c r="E26" s="1031"/>
      <c r="F26" s="1030"/>
      <c r="G26" s="1028"/>
      <c r="H26" s="1046"/>
    </row>
    <row r="27" spans="1:8" ht="12.75">
      <c r="A27" s="1027"/>
      <c r="B27" s="1028"/>
      <c r="C27" s="1029"/>
      <c r="D27" s="1047"/>
      <c r="E27" s="1031"/>
      <c r="F27" s="1030"/>
      <c r="G27" s="1028"/>
      <c r="H27" s="1046"/>
    </row>
    <row r="28" spans="1:8" ht="12.75">
      <c r="A28" s="1027"/>
      <c r="B28" s="1028"/>
      <c r="C28" s="1029"/>
      <c r="D28" s="1047"/>
      <c r="E28" s="1031"/>
      <c r="F28" s="1030"/>
      <c r="G28" s="1028"/>
      <c r="H28" s="1046"/>
    </row>
    <row r="29" spans="1:8" ht="12.75">
      <c r="A29" s="1027"/>
      <c r="B29" s="1028"/>
      <c r="C29" s="1029"/>
      <c r="D29" s="1047"/>
      <c r="E29" s="1031"/>
      <c r="F29" s="1030"/>
      <c r="G29" s="1028"/>
      <c r="H29" s="1046"/>
    </row>
    <row r="30" spans="1:8" ht="12.75">
      <c r="A30" s="1027"/>
      <c r="B30" s="1028"/>
      <c r="C30" s="1029"/>
      <c r="D30" s="1047"/>
      <c r="E30" s="1031"/>
      <c r="F30" s="1030"/>
      <c r="G30" s="1028"/>
      <c r="H30" s="1046"/>
    </row>
    <row r="31" spans="1:8" ht="12.75">
      <c r="A31" s="1027"/>
      <c r="B31" s="1028"/>
      <c r="C31" s="1029"/>
      <c r="D31" s="1047"/>
      <c r="E31" s="1031"/>
      <c r="F31" s="1030"/>
      <c r="G31" s="1028"/>
      <c r="H31" s="1046"/>
    </row>
    <row r="32" spans="1:8" ht="12.75">
      <c r="A32" s="1048" t="s">
        <v>890</v>
      </c>
      <c r="B32" s="1049"/>
      <c r="C32" s="1050">
        <f>SUM(C12:C31)</f>
        <v>275000</v>
      </c>
      <c r="D32" s="1050">
        <f>SUM(D12:D31)</f>
        <v>10518</v>
      </c>
      <c r="E32" s="1051">
        <f>SUM(E12:E31)</f>
        <v>10220.333999999999</v>
      </c>
      <c r="F32" s="1030"/>
      <c r="G32" s="1028"/>
      <c r="H32" s="1046"/>
    </row>
    <row r="33" spans="1:8" ht="12.75">
      <c r="A33" s="1027"/>
      <c r="B33" s="1028"/>
      <c r="C33" s="1041"/>
      <c r="D33" s="1030"/>
      <c r="E33" s="1030"/>
      <c r="F33" s="1030"/>
      <c r="G33" s="1028"/>
      <c r="H33" s="1046"/>
    </row>
    <row r="34" spans="1:8" ht="13.5" thickBot="1">
      <c r="A34" s="1021"/>
      <c r="B34" s="1022"/>
      <c r="C34" s="1052"/>
      <c r="D34" s="1053"/>
      <c r="E34" s="1053"/>
      <c r="F34" s="1053"/>
      <c r="G34" s="1022"/>
      <c r="H34" s="1054"/>
    </row>
    <row r="35" spans="1:8" ht="12.75">
      <c r="A35" s="1028"/>
      <c r="B35" s="1028"/>
      <c r="C35" s="1028"/>
      <c r="D35" s="1028"/>
      <c r="E35" s="1028"/>
      <c r="F35" s="1028"/>
      <c r="G35" s="1028"/>
      <c r="H35" s="1028"/>
    </row>
    <row r="36" spans="1:8" ht="12.75">
      <c r="A36" s="1028"/>
      <c r="B36" s="1028"/>
      <c r="C36" s="1028"/>
      <c r="D36" s="1028"/>
      <c r="E36" s="1028"/>
      <c r="F36" s="1028"/>
      <c r="G36" s="1028"/>
      <c r="H36" s="1028"/>
    </row>
    <row r="37" spans="1:8" ht="12.75">
      <c r="A37" s="1028"/>
      <c r="B37" s="1028"/>
      <c r="C37" s="1028"/>
      <c r="D37" s="1028"/>
      <c r="E37" s="1028"/>
      <c r="F37" s="1028"/>
      <c r="G37" s="1028"/>
      <c r="H37" s="1028"/>
    </row>
    <row r="38" spans="1:8" ht="12.75">
      <c r="A38" s="1028"/>
      <c r="B38" s="1028"/>
      <c r="C38" s="1028"/>
      <c r="D38" s="1028"/>
      <c r="E38" s="1028"/>
      <c r="F38" s="1028"/>
      <c r="G38" s="1028"/>
      <c r="H38" s="1028"/>
    </row>
    <row r="39" spans="1:8" ht="12.75">
      <c r="A39" s="1028"/>
      <c r="B39" s="1028"/>
      <c r="C39" s="1028"/>
      <c r="D39" s="1028"/>
      <c r="E39" s="1028"/>
      <c r="F39" s="1028"/>
      <c r="G39" s="1028"/>
      <c r="H39" s="1028"/>
    </row>
    <row r="40" spans="1:8" ht="12.75">
      <c r="A40" s="1028"/>
      <c r="B40" s="1028"/>
      <c r="C40" s="1028"/>
      <c r="D40" s="1028"/>
      <c r="E40" s="1028"/>
      <c r="F40" s="1028"/>
      <c r="G40" s="1028"/>
      <c r="H40" s="1028"/>
    </row>
    <row r="41" spans="1:8" ht="12.75">
      <c r="A41" s="1028"/>
      <c r="B41" s="1028"/>
      <c r="C41" s="1028"/>
      <c r="D41" s="1028"/>
      <c r="E41" s="1028"/>
      <c r="F41" s="1028"/>
      <c r="G41" s="1028"/>
      <c r="H41" s="1028"/>
    </row>
    <row r="42" spans="1:8" ht="12.75">
      <c r="A42" s="1028"/>
      <c r="B42" s="1028"/>
      <c r="C42" s="1028"/>
      <c r="D42" s="1028"/>
      <c r="E42" s="1028"/>
      <c r="F42" s="1028"/>
      <c r="G42" s="1028"/>
      <c r="H42" s="1028"/>
    </row>
    <row r="43" spans="1:8" ht="12.75">
      <c r="A43" s="1028"/>
      <c r="B43" s="1028"/>
      <c r="C43" s="1028"/>
      <c r="D43" s="1028"/>
      <c r="E43" s="1028"/>
      <c r="F43" s="1028"/>
      <c r="G43" s="1028"/>
      <c r="H43" s="1028"/>
    </row>
    <row r="44" spans="1:8" ht="12.75">
      <c r="A44" s="1028"/>
      <c r="B44" s="1028"/>
      <c r="C44" s="1028"/>
      <c r="D44" s="1028"/>
      <c r="E44" s="1028"/>
      <c r="F44" s="1028"/>
      <c r="G44" s="1028"/>
      <c r="H44" s="1028"/>
    </row>
    <row r="45" spans="1:8" ht="12.75">
      <c r="A45" s="1028"/>
      <c r="B45" s="1028"/>
      <c r="C45" s="1028"/>
      <c r="D45" s="1028"/>
      <c r="E45" s="1028"/>
      <c r="F45" s="1028"/>
      <c r="G45" s="1028"/>
      <c r="H45" s="1028"/>
    </row>
    <row r="46" spans="1:8" ht="12.75">
      <c r="A46" s="1028"/>
      <c r="B46" s="1028"/>
      <c r="C46" s="1028"/>
      <c r="D46" s="1028"/>
      <c r="E46" s="1028"/>
      <c r="F46" s="1028"/>
      <c r="G46" s="1028"/>
      <c r="H46" s="1028"/>
    </row>
    <row r="47" spans="1:8" ht="12.75">
      <c r="A47" s="1028"/>
      <c r="B47" s="1028"/>
      <c r="C47" s="1028"/>
      <c r="D47" s="1028"/>
      <c r="E47" s="1028"/>
      <c r="F47" s="1028"/>
      <c r="G47" s="1028"/>
      <c r="H47" s="1028"/>
    </row>
    <row r="48" spans="1:8" ht="12.75">
      <c r="A48" s="1028" t="s">
        <v>907</v>
      </c>
      <c r="B48" s="1028" t="s">
        <v>8</v>
      </c>
      <c r="C48" s="1002" t="s">
        <v>9</v>
      </c>
      <c r="F48" s="1055"/>
      <c r="G48" s="1056" t="s">
        <v>1060</v>
      </c>
      <c r="H48" s="1028"/>
    </row>
    <row r="49" spans="1:7" ht="12.75">
      <c r="A49" s="1028" t="s">
        <v>10</v>
      </c>
      <c r="B49" s="1057">
        <v>257085288</v>
      </c>
      <c r="C49" s="1002" t="s">
        <v>11</v>
      </c>
      <c r="G49" s="1028"/>
    </row>
    <row r="50" ht="12.75">
      <c r="A50" s="1028"/>
    </row>
    <row r="51" spans="1:53" ht="12.75">
      <c r="A51" s="1028"/>
      <c r="B51" s="1028"/>
      <c r="C51" s="1028"/>
      <c r="D51" s="1028"/>
      <c r="E51" s="1028"/>
      <c r="F51" s="1028"/>
      <c r="G51" s="1028"/>
      <c r="H51" s="1058"/>
      <c r="I51" s="1028"/>
      <c r="J51" s="1028"/>
      <c r="K51" s="1028"/>
      <c r="L51" s="1028"/>
      <c r="M51" s="1028"/>
      <c r="N51" s="1028"/>
      <c r="O51" s="1028"/>
      <c r="P51" s="1028"/>
      <c r="Q51" s="1028"/>
      <c r="R51" s="1028"/>
      <c r="S51" s="1028"/>
      <c r="T51" s="1028"/>
      <c r="U51" s="1028"/>
      <c r="V51" s="1028"/>
      <c r="W51" s="1028"/>
      <c r="X51" s="1028"/>
      <c r="Y51" s="1028"/>
      <c r="Z51" s="1028"/>
      <c r="AA51" s="1028"/>
      <c r="AB51" s="1028"/>
      <c r="AC51" s="1028"/>
      <c r="AD51" s="1028"/>
      <c r="AE51" s="1028"/>
      <c r="AF51" s="1028"/>
      <c r="AG51" s="1028"/>
      <c r="AH51" s="1028"/>
      <c r="AI51" s="1028"/>
      <c r="AJ51" s="1028"/>
      <c r="AK51" s="1028"/>
      <c r="AL51" s="1028"/>
      <c r="AM51" s="1028"/>
      <c r="AN51" s="1028"/>
      <c r="AO51" s="1028"/>
      <c r="AP51" s="1028"/>
      <c r="AQ51" s="1028"/>
      <c r="AR51" s="1028"/>
      <c r="AS51" s="1028"/>
      <c r="AT51" s="1028"/>
      <c r="AU51" s="1028"/>
      <c r="AV51" s="1028"/>
      <c r="AW51" s="1028"/>
      <c r="AX51" s="1028"/>
      <c r="AY51" s="1028"/>
      <c r="AZ51" s="1028"/>
      <c r="BA51" s="1028"/>
    </row>
    <row r="52" spans="1:53" ht="12.75">
      <c r="A52" s="1028"/>
      <c r="B52" s="1028"/>
      <c r="C52" s="1028"/>
      <c r="D52" s="1028"/>
      <c r="E52" s="1028"/>
      <c r="F52" s="1028"/>
      <c r="G52" s="1028"/>
      <c r="H52" s="1059"/>
      <c r="I52" s="1028"/>
      <c r="J52" s="1028"/>
      <c r="K52" s="1028"/>
      <c r="L52" s="1028"/>
      <c r="M52" s="1028"/>
      <c r="N52" s="1028"/>
      <c r="O52" s="1028"/>
      <c r="P52" s="1028"/>
      <c r="Q52" s="1028"/>
      <c r="R52" s="1028"/>
      <c r="S52" s="1028"/>
      <c r="T52" s="1028"/>
      <c r="U52" s="1028"/>
      <c r="V52" s="1028"/>
      <c r="W52" s="1028"/>
      <c r="X52" s="1028"/>
      <c r="Y52" s="1028"/>
      <c r="Z52" s="1028"/>
      <c r="AA52" s="1028"/>
      <c r="AB52" s="1028"/>
      <c r="AC52" s="1028"/>
      <c r="AD52" s="1028"/>
      <c r="AE52" s="1028"/>
      <c r="AF52" s="1028"/>
      <c r="AG52" s="1028"/>
      <c r="AH52" s="1028"/>
      <c r="AI52" s="1028"/>
      <c r="AJ52" s="1028"/>
      <c r="AK52" s="1028"/>
      <c r="AL52" s="1028"/>
      <c r="AM52" s="1028"/>
      <c r="AN52" s="1028"/>
      <c r="AO52" s="1028"/>
      <c r="AP52" s="1028"/>
      <c r="AQ52" s="1028"/>
      <c r="AR52" s="1028"/>
      <c r="AS52" s="1028"/>
      <c r="AT52" s="1028"/>
      <c r="AU52" s="1028"/>
      <c r="AV52" s="1028"/>
      <c r="AW52" s="1028"/>
      <c r="AX52" s="1028"/>
      <c r="AY52" s="1028"/>
      <c r="AZ52" s="1028"/>
      <c r="BA52" s="1028"/>
    </row>
    <row r="53" spans="1:53" ht="12.75">
      <c r="A53" s="1060"/>
      <c r="B53" s="1060"/>
      <c r="C53" s="1060"/>
      <c r="D53" s="1060"/>
      <c r="E53" s="1060"/>
      <c r="F53" s="1060"/>
      <c r="G53" s="1060"/>
      <c r="H53" s="1061"/>
      <c r="I53" s="1062"/>
      <c r="J53" s="1062"/>
      <c r="K53" s="1062"/>
      <c r="L53" s="1062"/>
      <c r="M53" s="1062"/>
      <c r="N53" s="1062"/>
      <c r="O53" s="1062"/>
      <c r="P53" s="1062"/>
      <c r="Q53" s="1062"/>
      <c r="R53" s="1062"/>
      <c r="S53" s="1062"/>
      <c r="T53" s="1062"/>
      <c r="U53" s="1062"/>
      <c r="V53" s="1062"/>
      <c r="W53" s="1062"/>
      <c r="X53" s="1062"/>
      <c r="Y53" s="1062"/>
      <c r="Z53" s="1062"/>
      <c r="AA53" s="1062"/>
      <c r="AB53" s="1062"/>
      <c r="AC53" s="1062"/>
      <c r="AD53" s="1062"/>
      <c r="AE53" s="1062"/>
      <c r="AF53" s="1062"/>
      <c r="AG53" s="1062"/>
      <c r="AH53" s="1062"/>
      <c r="AI53" s="1028"/>
      <c r="AJ53" s="1028"/>
      <c r="AK53" s="1028"/>
      <c r="AL53" s="1028"/>
      <c r="AM53" s="1028"/>
      <c r="AN53" s="1028"/>
      <c r="AO53" s="1028"/>
      <c r="AP53" s="1028"/>
      <c r="AQ53" s="1028"/>
      <c r="AR53" s="1028"/>
      <c r="AS53" s="1028"/>
      <c r="AT53" s="1028"/>
      <c r="AU53" s="1028"/>
      <c r="AV53" s="1028"/>
      <c r="AW53" s="1028"/>
      <c r="AX53" s="1028"/>
      <c r="AY53" s="1028"/>
      <c r="AZ53" s="1028"/>
      <c r="BA53" s="1028"/>
    </row>
    <row r="54" spans="1:53" ht="12.75">
      <c r="A54" s="1060"/>
      <c r="B54" s="1060"/>
      <c r="C54" s="1060"/>
      <c r="D54" s="1060"/>
      <c r="E54" s="1060"/>
      <c r="F54" s="1060"/>
      <c r="G54" s="1060"/>
      <c r="H54" s="1028"/>
      <c r="I54" s="1028"/>
      <c r="J54" s="1028"/>
      <c r="K54" s="1028"/>
      <c r="L54" s="1028"/>
      <c r="M54" s="1028"/>
      <c r="N54" s="1028"/>
      <c r="O54" s="1028"/>
      <c r="P54" s="1028"/>
      <c r="Q54" s="1028"/>
      <c r="R54" s="1028"/>
      <c r="S54" s="1028"/>
      <c r="T54" s="1028"/>
      <c r="U54" s="1028"/>
      <c r="V54" s="1028"/>
      <c r="W54" s="1028"/>
      <c r="X54" s="1028"/>
      <c r="Y54" s="1028"/>
      <c r="Z54" s="1028"/>
      <c r="AA54" s="1028"/>
      <c r="AB54" s="1028"/>
      <c r="AC54" s="1028"/>
      <c r="AD54" s="1028"/>
      <c r="AE54" s="1028"/>
      <c r="AF54" s="1028"/>
      <c r="AG54" s="1028"/>
      <c r="AH54" s="1028"/>
      <c r="AI54" s="1028"/>
      <c r="AJ54" s="1028"/>
      <c r="AK54" s="1028"/>
      <c r="AL54" s="1028"/>
      <c r="AM54" s="1028"/>
      <c r="AN54" s="1028"/>
      <c r="AO54" s="1028"/>
      <c r="AP54" s="1028"/>
      <c r="AQ54" s="1028"/>
      <c r="AR54" s="1028"/>
      <c r="AS54" s="1028"/>
      <c r="AT54" s="1028"/>
      <c r="AU54" s="1028"/>
      <c r="AV54" s="1028"/>
      <c r="AW54" s="1028"/>
      <c r="AX54" s="1028"/>
      <c r="AY54" s="1028"/>
      <c r="AZ54" s="1028"/>
      <c r="BA54" s="1028"/>
    </row>
    <row r="55" spans="1:53" ht="12.75">
      <c r="A55" s="1060"/>
      <c r="B55" s="1063"/>
      <c r="C55" s="1063"/>
      <c r="D55" s="1063"/>
      <c r="E55" s="1064"/>
      <c r="F55" s="1064"/>
      <c r="G55" s="1062"/>
      <c r="H55" s="1062"/>
      <c r="I55" s="1028"/>
      <c r="J55" s="1028"/>
      <c r="K55" s="1028"/>
      <c r="L55" s="1028"/>
      <c r="M55" s="1028"/>
      <c r="N55" s="1028"/>
      <c r="O55" s="1028"/>
      <c r="P55" s="1028"/>
      <c r="Q55" s="1028"/>
      <c r="R55" s="1028"/>
      <c r="S55" s="1028"/>
      <c r="T55" s="1028"/>
      <c r="U55" s="1028"/>
      <c r="V55" s="1028"/>
      <c r="W55" s="1028"/>
      <c r="X55" s="1028"/>
      <c r="Y55" s="1028"/>
      <c r="Z55" s="1028"/>
      <c r="AA55" s="1028"/>
      <c r="AB55" s="1028"/>
      <c r="AC55" s="1028"/>
      <c r="AD55" s="1028"/>
      <c r="AE55" s="1028"/>
      <c r="AF55" s="1028"/>
      <c r="AG55" s="1028"/>
      <c r="AH55" s="1028"/>
      <c r="AI55" s="1028"/>
      <c r="AJ55" s="1028"/>
      <c r="AK55" s="1028"/>
      <c r="AL55" s="1028"/>
      <c r="AM55" s="1028"/>
      <c r="AN55" s="1028"/>
      <c r="AO55" s="1028"/>
      <c r="AP55" s="1028"/>
      <c r="AQ55" s="1028"/>
      <c r="AR55" s="1028"/>
      <c r="AS55" s="1028"/>
      <c r="AT55" s="1028"/>
      <c r="AU55" s="1028"/>
      <c r="AV55" s="1028"/>
      <c r="AW55" s="1028"/>
      <c r="AX55" s="1028"/>
      <c r="AY55" s="1028"/>
      <c r="AZ55" s="1028"/>
      <c r="BA55" s="1028"/>
    </row>
    <row r="56" spans="1:53" ht="12.75">
      <c r="A56" s="1028"/>
      <c r="B56" s="1028"/>
      <c r="C56" s="1064"/>
      <c r="D56" s="1064"/>
      <c r="E56" s="1064"/>
      <c r="F56" s="1064"/>
      <c r="G56" s="1063"/>
      <c r="H56" s="1063"/>
      <c r="I56" s="1028"/>
      <c r="J56" s="1028"/>
      <c r="K56" s="1028"/>
      <c r="L56" s="1028"/>
      <c r="M56" s="1028"/>
      <c r="N56" s="1028"/>
      <c r="O56" s="1028"/>
      <c r="P56" s="1028"/>
      <c r="Q56" s="1028"/>
      <c r="R56" s="1028"/>
      <c r="S56" s="1028"/>
      <c r="T56" s="1028"/>
      <c r="U56" s="1028"/>
      <c r="V56" s="1028"/>
      <c r="W56" s="1028"/>
      <c r="X56" s="1028"/>
      <c r="Y56" s="1028"/>
      <c r="Z56" s="1028"/>
      <c r="AA56" s="1028"/>
      <c r="AB56" s="1028"/>
      <c r="AC56" s="1028"/>
      <c r="AD56" s="1028"/>
      <c r="AE56" s="1028"/>
      <c r="AF56" s="1028"/>
      <c r="AG56" s="1028"/>
      <c r="AH56" s="1028"/>
      <c r="AI56" s="1028"/>
      <c r="AJ56" s="1028"/>
      <c r="AK56" s="1028"/>
      <c r="AL56" s="1028"/>
      <c r="AM56" s="1028"/>
      <c r="AN56" s="1028"/>
      <c r="AO56" s="1028"/>
      <c r="AP56" s="1028"/>
      <c r="AQ56" s="1028"/>
      <c r="AR56" s="1028"/>
      <c r="AS56" s="1028"/>
      <c r="AT56" s="1028"/>
      <c r="AU56" s="1028"/>
      <c r="AV56" s="1028"/>
      <c r="AW56" s="1028"/>
      <c r="AX56" s="1028"/>
      <c r="AY56" s="1028"/>
      <c r="AZ56" s="1028"/>
      <c r="BA56" s="1028"/>
    </row>
    <row r="57" spans="1:53" ht="12.75">
      <c r="A57" s="1028"/>
      <c r="B57" s="1028"/>
      <c r="C57" s="1064"/>
      <c r="D57" s="1064"/>
      <c r="E57" s="1064"/>
      <c r="F57" s="1064"/>
      <c r="G57" s="1064"/>
      <c r="H57" s="1064"/>
      <c r="I57" s="1028"/>
      <c r="J57" s="1028"/>
      <c r="K57" s="1028"/>
      <c r="L57" s="1028"/>
      <c r="M57" s="1028"/>
      <c r="N57" s="1028"/>
      <c r="O57" s="1028"/>
      <c r="P57" s="1028"/>
      <c r="Q57" s="1028"/>
      <c r="R57" s="1028"/>
      <c r="S57" s="1028"/>
      <c r="T57" s="1028"/>
      <c r="U57" s="1028"/>
      <c r="V57" s="1028"/>
      <c r="W57" s="1028"/>
      <c r="X57" s="1028"/>
      <c r="Y57" s="1028"/>
      <c r="Z57" s="1028"/>
      <c r="AA57" s="1028"/>
      <c r="AB57" s="1028"/>
      <c r="AC57" s="1028"/>
      <c r="AD57" s="1028"/>
      <c r="AE57" s="1028"/>
      <c r="AF57" s="1028"/>
      <c r="AG57" s="1028"/>
      <c r="AH57" s="1028"/>
      <c r="AI57" s="1028"/>
      <c r="AJ57" s="1028"/>
      <c r="AK57" s="1028"/>
      <c r="AL57" s="1028"/>
      <c r="AM57" s="1028"/>
      <c r="AN57" s="1028"/>
      <c r="AO57" s="1028"/>
      <c r="AP57" s="1028"/>
      <c r="AQ57" s="1028"/>
      <c r="AR57" s="1028"/>
      <c r="AS57" s="1028"/>
      <c r="AT57" s="1028"/>
      <c r="AU57" s="1028"/>
      <c r="AV57" s="1028"/>
      <c r="AW57" s="1028"/>
      <c r="AX57" s="1028"/>
      <c r="AY57" s="1028"/>
      <c r="AZ57" s="1028"/>
      <c r="BA57" s="1028"/>
    </row>
    <row r="58" spans="1:53" ht="12.75">
      <c r="A58" s="1028"/>
      <c r="B58" s="1028"/>
      <c r="C58" s="1064"/>
      <c r="D58" s="1064"/>
      <c r="E58" s="1064"/>
      <c r="F58" s="1064"/>
      <c r="G58" s="1064"/>
      <c r="H58" s="1064"/>
      <c r="I58" s="1028"/>
      <c r="J58" s="1028"/>
      <c r="K58" s="1028"/>
      <c r="L58" s="1028"/>
      <c r="M58" s="1028"/>
      <c r="N58" s="1028"/>
      <c r="O58" s="1028"/>
      <c r="P58" s="1028"/>
      <c r="Q58" s="1028"/>
      <c r="R58" s="1028"/>
      <c r="S58" s="1028"/>
      <c r="T58" s="1028"/>
      <c r="U58" s="1028"/>
      <c r="V58" s="1028"/>
      <c r="W58" s="1028"/>
      <c r="X58" s="1028"/>
      <c r="Y58" s="1028"/>
      <c r="Z58" s="1028"/>
      <c r="AA58" s="1028"/>
      <c r="AB58" s="1028"/>
      <c r="AC58" s="1028"/>
      <c r="AD58" s="1028"/>
      <c r="AE58" s="1028"/>
      <c r="AF58" s="1028"/>
      <c r="AG58" s="1028"/>
      <c r="AH58" s="1028"/>
      <c r="AI58" s="1028"/>
      <c r="AJ58" s="1028"/>
      <c r="AK58" s="1028"/>
      <c r="AL58" s="1028"/>
      <c r="AM58" s="1028"/>
      <c r="AN58" s="1028"/>
      <c r="AO58" s="1028"/>
      <c r="AP58" s="1028"/>
      <c r="AQ58" s="1028"/>
      <c r="AR58" s="1028"/>
      <c r="AS58" s="1028"/>
      <c r="AT58" s="1028"/>
      <c r="AU58" s="1028"/>
      <c r="AV58" s="1028"/>
      <c r="AW58" s="1028"/>
      <c r="AX58" s="1028"/>
      <c r="AY58" s="1028"/>
      <c r="AZ58" s="1028"/>
      <c r="BA58" s="1028"/>
    </row>
    <row r="59" spans="1:53" ht="12.75">
      <c r="A59" s="1028"/>
      <c r="B59" s="1028"/>
      <c r="C59" s="1028"/>
      <c r="D59" s="1028"/>
      <c r="E59" s="1028"/>
      <c r="F59" s="1028"/>
      <c r="G59" s="1028"/>
      <c r="H59" s="1028"/>
      <c r="I59" s="1028"/>
      <c r="J59" s="1028"/>
      <c r="K59" s="1028"/>
      <c r="L59" s="1028"/>
      <c r="M59" s="1028"/>
      <c r="N59" s="1028"/>
      <c r="O59" s="1028"/>
      <c r="P59" s="1028"/>
      <c r="Q59" s="1028"/>
      <c r="R59" s="1028"/>
      <c r="S59" s="1028"/>
      <c r="T59" s="1028"/>
      <c r="U59" s="1028"/>
      <c r="V59" s="1028"/>
      <c r="W59" s="1028"/>
      <c r="X59" s="1028"/>
      <c r="Y59" s="1028"/>
      <c r="Z59" s="1028"/>
      <c r="AA59" s="1028"/>
      <c r="AB59" s="1028"/>
      <c r="AC59" s="1028"/>
      <c r="AD59" s="1028"/>
      <c r="AE59" s="1028"/>
      <c r="AF59" s="1028"/>
      <c r="AG59" s="1028"/>
      <c r="AH59" s="1028"/>
      <c r="AI59" s="1028"/>
      <c r="AJ59" s="1028"/>
      <c r="AK59" s="1028"/>
      <c r="AL59" s="1028"/>
      <c r="AM59" s="1028"/>
      <c r="AN59" s="1028"/>
      <c r="AO59" s="1028"/>
      <c r="AP59" s="1028"/>
      <c r="AQ59" s="1028"/>
      <c r="AR59" s="1028"/>
      <c r="AS59" s="1028"/>
      <c r="AT59" s="1028"/>
      <c r="AU59" s="1028"/>
      <c r="AV59" s="1028"/>
      <c r="AW59" s="1028"/>
      <c r="AX59" s="1028"/>
      <c r="AY59" s="1028"/>
      <c r="AZ59" s="1028"/>
      <c r="BA59" s="1028"/>
    </row>
    <row r="60" spans="1:53" ht="12.75">
      <c r="A60" s="1028"/>
      <c r="B60" s="1028"/>
      <c r="C60" s="1028"/>
      <c r="D60" s="1028"/>
      <c r="E60" s="1028"/>
      <c r="F60" s="1028"/>
      <c r="G60" s="1028"/>
      <c r="H60" s="1028"/>
      <c r="I60" s="1028"/>
      <c r="J60" s="1028"/>
      <c r="K60" s="1028"/>
      <c r="L60" s="1028"/>
      <c r="M60" s="1028"/>
      <c r="N60" s="1028"/>
      <c r="O60" s="1028"/>
      <c r="P60" s="1028"/>
      <c r="Q60" s="1028"/>
      <c r="R60" s="1028"/>
      <c r="S60" s="1028"/>
      <c r="T60" s="1028"/>
      <c r="U60" s="1028"/>
      <c r="V60" s="1028"/>
      <c r="W60" s="1028"/>
      <c r="X60" s="1028"/>
      <c r="Y60" s="1028"/>
      <c r="Z60" s="1028"/>
      <c r="AA60" s="1028"/>
      <c r="AB60" s="1028"/>
      <c r="AC60" s="1028"/>
      <c r="AD60" s="1028"/>
      <c r="AE60" s="1028"/>
      <c r="AF60" s="1028"/>
      <c r="AG60" s="1028"/>
      <c r="AH60" s="1028"/>
      <c r="AI60" s="1028"/>
      <c r="AJ60" s="1028"/>
      <c r="AK60" s="1028"/>
      <c r="AL60" s="1028"/>
      <c r="AM60" s="1028"/>
      <c r="AN60" s="1028"/>
      <c r="AO60" s="1028"/>
      <c r="AP60" s="1028"/>
      <c r="AQ60" s="1028"/>
      <c r="AR60" s="1028"/>
      <c r="AS60" s="1028"/>
      <c r="AT60" s="1028"/>
      <c r="AU60" s="1028"/>
      <c r="AV60" s="1028"/>
      <c r="AW60" s="1028"/>
      <c r="AX60" s="1028"/>
      <c r="AY60" s="1028"/>
      <c r="AZ60" s="1028"/>
      <c r="BA60" s="1028"/>
    </row>
    <row r="61" spans="1:53" ht="12.75">
      <c r="A61" s="1028"/>
      <c r="B61" s="1028"/>
      <c r="C61" s="1028"/>
      <c r="D61" s="1028"/>
      <c r="E61" s="1028"/>
      <c r="F61" s="1028"/>
      <c r="G61" s="1028"/>
      <c r="H61" s="1028"/>
      <c r="I61" s="1028"/>
      <c r="J61" s="1028"/>
      <c r="K61" s="1028"/>
      <c r="L61" s="1028"/>
      <c r="M61" s="1028"/>
      <c r="N61" s="1028"/>
      <c r="O61" s="1028"/>
      <c r="P61" s="1028"/>
      <c r="Q61" s="1028"/>
      <c r="R61" s="1028"/>
      <c r="S61" s="1028"/>
      <c r="T61" s="1028"/>
      <c r="U61" s="1028"/>
      <c r="V61" s="1028"/>
      <c r="W61" s="1028"/>
      <c r="X61" s="1028"/>
      <c r="Y61" s="1028"/>
      <c r="Z61" s="1028"/>
      <c r="AA61" s="1028"/>
      <c r="AB61" s="1028"/>
      <c r="AC61" s="1028"/>
      <c r="AD61" s="1028"/>
      <c r="AE61" s="1028"/>
      <c r="AF61" s="1028"/>
      <c r="AG61" s="1028"/>
      <c r="AH61" s="1028"/>
      <c r="AI61" s="1028"/>
      <c r="AJ61" s="1028"/>
      <c r="AK61" s="1028"/>
      <c r="AL61" s="1028"/>
      <c r="AM61" s="1028"/>
      <c r="AN61" s="1028"/>
      <c r="AO61" s="1028"/>
      <c r="AP61" s="1028"/>
      <c r="AQ61" s="1028"/>
      <c r="AR61" s="1028"/>
      <c r="AS61" s="1028"/>
      <c r="AT61" s="1028"/>
      <c r="AU61" s="1028"/>
      <c r="AV61" s="1028"/>
      <c r="AW61" s="1028"/>
      <c r="AX61" s="1028"/>
      <c r="AY61" s="1028"/>
      <c r="AZ61" s="1028"/>
      <c r="BA61" s="1028"/>
    </row>
    <row r="62" spans="1:53" ht="12.75">
      <c r="A62" s="1028"/>
      <c r="B62" s="1028"/>
      <c r="C62" s="1028"/>
      <c r="D62" s="1028"/>
      <c r="E62" s="1028"/>
      <c r="F62" s="1028"/>
      <c r="G62" s="1028"/>
      <c r="H62" s="1028"/>
      <c r="I62" s="1028"/>
      <c r="J62" s="1028"/>
      <c r="K62" s="1028"/>
      <c r="L62" s="1028"/>
      <c r="M62" s="1028"/>
      <c r="N62" s="1028"/>
      <c r="O62" s="1028"/>
      <c r="P62" s="1028"/>
      <c r="Q62" s="1028"/>
      <c r="R62" s="1028"/>
      <c r="S62" s="1028"/>
      <c r="T62" s="1028"/>
      <c r="U62" s="1028"/>
      <c r="V62" s="1028"/>
      <c r="W62" s="1028"/>
      <c r="X62" s="1028"/>
      <c r="Y62" s="1028"/>
      <c r="Z62" s="1028"/>
      <c r="AA62" s="1028"/>
      <c r="AB62" s="1028"/>
      <c r="AC62" s="1028"/>
      <c r="AD62" s="1028"/>
      <c r="AE62" s="1028"/>
      <c r="AF62" s="1028"/>
      <c r="AG62" s="1028"/>
      <c r="AH62" s="1028"/>
      <c r="AI62" s="1028"/>
      <c r="AJ62" s="1028"/>
      <c r="AK62" s="1028"/>
      <c r="AL62" s="1028"/>
      <c r="AM62" s="1028"/>
      <c r="AN62" s="1028"/>
      <c r="AO62" s="1028"/>
      <c r="AP62" s="1028"/>
      <c r="AQ62" s="1028"/>
      <c r="AR62" s="1028"/>
      <c r="AS62" s="1028"/>
      <c r="AT62" s="1028"/>
      <c r="AU62" s="1028"/>
      <c r="AV62" s="1028"/>
      <c r="AW62" s="1028"/>
      <c r="AX62" s="1028"/>
      <c r="AY62" s="1028"/>
      <c r="AZ62" s="1028"/>
      <c r="BA62" s="1028"/>
    </row>
    <row r="63" spans="1:53" ht="12.75">
      <c r="A63" s="1028"/>
      <c r="B63" s="1028"/>
      <c r="C63" s="1028"/>
      <c r="D63" s="1028"/>
      <c r="E63" s="1028"/>
      <c r="F63" s="1028"/>
      <c r="G63" s="1028"/>
      <c r="H63" s="1028"/>
      <c r="I63" s="1028"/>
      <c r="J63" s="1028"/>
      <c r="K63" s="1028"/>
      <c r="L63" s="1028"/>
      <c r="M63" s="1028"/>
      <c r="N63" s="1028"/>
      <c r="O63" s="1028"/>
      <c r="P63" s="1028"/>
      <c r="Q63" s="1028"/>
      <c r="R63" s="1028"/>
      <c r="S63" s="1028"/>
      <c r="T63" s="1028"/>
      <c r="U63" s="1028"/>
      <c r="V63" s="1028"/>
      <c r="W63" s="1028"/>
      <c r="X63" s="1028"/>
      <c r="Y63" s="1028"/>
      <c r="Z63" s="1028"/>
      <c r="AA63" s="1028"/>
      <c r="AB63" s="1028"/>
      <c r="AC63" s="1028"/>
      <c r="AD63" s="1028"/>
      <c r="AE63" s="1028"/>
      <c r="AF63" s="1028"/>
      <c r="AG63" s="1028"/>
      <c r="AH63" s="1028"/>
      <c r="AI63" s="1028"/>
      <c r="AJ63" s="1028"/>
      <c r="AK63" s="1028"/>
      <c r="AL63" s="1028"/>
      <c r="AM63" s="1028"/>
      <c r="AN63" s="1028"/>
      <c r="AO63" s="1028"/>
      <c r="AP63" s="1028"/>
      <c r="AQ63" s="1028"/>
      <c r="AR63" s="1028"/>
      <c r="AS63" s="1028"/>
      <c r="AT63" s="1028"/>
      <c r="AU63" s="1028"/>
      <c r="AV63" s="1028"/>
      <c r="AW63" s="1028"/>
      <c r="AX63" s="1028"/>
      <c r="AY63" s="1028"/>
      <c r="AZ63" s="1028"/>
      <c r="BA63" s="1028"/>
    </row>
    <row r="64" spans="1:53" ht="12.75">
      <c r="A64" s="1028"/>
      <c r="B64" s="1028"/>
      <c r="C64" s="1028"/>
      <c r="D64" s="1028"/>
      <c r="E64" s="1028"/>
      <c r="F64" s="1028"/>
      <c r="G64" s="1028"/>
      <c r="H64" s="1028"/>
      <c r="I64" s="1028"/>
      <c r="J64" s="1028"/>
      <c r="K64" s="1028"/>
      <c r="L64" s="1028"/>
      <c r="M64" s="1028"/>
      <c r="N64" s="1028"/>
      <c r="O64" s="1028"/>
      <c r="P64" s="1028"/>
      <c r="Q64" s="1028"/>
      <c r="R64" s="1028"/>
      <c r="S64" s="1028"/>
      <c r="T64" s="1028"/>
      <c r="U64" s="1028"/>
      <c r="V64" s="1028"/>
      <c r="W64" s="1028"/>
      <c r="X64" s="1028"/>
      <c r="Y64" s="1028"/>
      <c r="Z64" s="1028"/>
      <c r="AA64" s="1028"/>
      <c r="AB64" s="1028"/>
      <c r="AC64" s="1028"/>
      <c r="AD64" s="1028"/>
      <c r="AE64" s="1028"/>
      <c r="AF64" s="1028"/>
      <c r="AG64" s="1028"/>
      <c r="AH64" s="1028"/>
      <c r="AI64" s="1028"/>
      <c r="AJ64" s="1028"/>
      <c r="AK64" s="1028"/>
      <c r="AL64" s="1028"/>
      <c r="AM64" s="1028"/>
      <c r="AN64" s="1028"/>
      <c r="AO64" s="1028"/>
      <c r="AP64" s="1028"/>
      <c r="AQ64" s="1028"/>
      <c r="AR64" s="1028"/>
      <c r="AS64" s="1028"/>
      <c r="AT64" s="1028"/>
      <c r="AU64" s="1028"/>
      <c r="AV64" s="1028"/>
      <c r="AW64" s="1028"/>
      <c r="AX64" s="1028"/>
      <c r="AY64" s="1028"/>
      <c r="AZ64" s="1028"/>
      <c r="BA64" s="1028"/>
    </row>
    <row r="65" spans="1:53" ht="12.75">
      <c r="A65" s="1028"/>
      <c r="B65" s="1028"/>
      <c r="C65" s="1028"/>
      <c r="D65" s="1028"/>
      <c r="E65" s="1028"/>
      <c r="F65" s="1028"/>
      <c r="G65" s="1028"/>
      <c r="H65" s="1028"/>
      <c r="I65" s="1028"/>
      <c r="J65" s="1028"/>
      <c r="K65" s="1028"/>
      <c r="L65" s="1028"/>
      <c r="M65" s="1028"/>
      <c r="N65" s="1028"/>
      <c r="O65" s="1028"/>
      <c r="P65" s="1028"/>
      <c r="Q65" s="1028"/>
      <c r="R65" s="1028"/>
      <c r="S65" s="1028"/>
      <c r="T65" s="1028"/>
      <c r="U65" s="1028"/>
      <c r="V65" s="1028"/>
      <c r="W65" s="1028"/>
      <c r="X65" s="1028"/>
      <c r="Y65" s="1028"/>
      <c r="Z65" s="1028"/>
      <c r="AA65" s="1028"/>
      <c r="AB65" s="1028"/>
      <c r="AC65" s="1028"/>
      <c r="AD65" s="1028"/>
      <c r="AE65" s="1028"/>
      <c r="AF65" s="1028"/>
      <c r="AG65" s="1028"/>
      <c r="AH65" s="1028"/>
      <c r="AI65" s="1028"/>
      <c r="AJ65" s="1028"/>
      <c r="AK65" s="1028"/>
      <c r="AL65" s="1028"/>
      <c r="AM65" s="1028"/>
      <c r="AN65" s="1028"/>
      <c r="AO65" s="1028"/>
      <c r="AP65" s="1028"/>
      <c r="AQ65" s="1028"/>
      <c r="AR65" s="1028"/>
      <c r="AS65" s="1028"/>
      <c r="AT65" s="1028"/>
      <c r="AU65" s="1028"/>
      <c r="AV65" s="1028"/>
      <c r="AW65" s="1028"/>
      <c r="AX65" s="1028"/>
      <c r="AY65" s="1028"/>
      <c r="AZ65" s="1028"/>
      <c r="BA65" s="1028"/>
    </row>
    <row r="66" spans="1:53" ht="12.75">
      <c r="A66" s="1028"/>
      <c r="B66" s="1028"/>
      <c r="C66" s="1028"/>
      <c r="D66" s="1028"/>
      <c r="E66" s="1028"/>
      <c r="F66" s="1028"/>
      <c r="G66" s="1028"/>
      <c r="H66" s="1028"/>
      <c r="I66" s="1028"/>
      <c r="J66" s="1028"/>
      <c r="K66" s="1028"/>
      <c r="L66" s="1028"/>
      <c r="M66" s="1028"/>
      <c r="N66" s="1028"/>
      <c r="O66" s="1028"/>
      <c r="P66" s="1028"/>
      <c r="Q66" s="1028"/>
      <c r="R66" s="1028"/>
      <c r="S66" s="1028"/>
      <c r="T66" s="1028"/>
      <c r="U66" s="1028"/>
      <c r="V66" s="1028"/>
      <c r="W66" s="1028"/>
      <c r="X66" s="1028"/>
      <c r="Y66" s="1028"/>
      <c r="Z66" s="1028"/>
      <c r="AA66" s="1028"/>
      <c r="AB66" s="1028"/>
      <c r="AC66" s="1028"/>
      <c r="AD66" s="1028"/>
      <c r="AE66" s="1028"/>
      <c r="AF66" s="1028"/>
      <c r="AG66" s="1028"/>
      <c r="AH66" s="1028"/>
      <c r="AI66" s="1028"/>
      <c r="AJ66" s="1028"/>
      <c r="AK66" s="1028"/>
      <c r="AL66" s="1028"/>
      <c r="AM66" s="1028"/>
      <c r="AN66" s="1028"/>
      <c r="AO66" s="1028"/>
      <c r="AP66" s="1028"/>
      <c r="AQ66" s="1028"/>
      <c r="AR66" s="1028"/>
      <c r="AS66" s="1028"/>
      <c r="AT66" s="1028"/>
      <c r="AU66" s="1028"/>
      <c r="AV66" s="1028"/>
      <c r="AW66" s="1028"/>
      <c r="AX66" s="1028"/>
      <c r="AY66" s="1028"/>
      <c r="AZ66" s="1028"/>
      <c r="BA66" s="1028"/>
    </row>
    <row r="67" spans="1:53" ht="12.75">
      <c r="A67" s="1028"/>
      <c r="B67" s="1028"/>
      <c r="C67" s="1028"/>
      <c r="D67" s="1028"/>
      <c r="E67" s="1028"/>
      <c r="F67" s="1028"/>
      <c r="G67" s="1028"/>
      <c r="H67" s="1028"/>
      <c r="I67" s="1028"/>
      <c r="J67" s="1028"/>
      <c r="K67" s="1028"/>
      <c r="L67" s="1028"/>
      <c r="M67" s="1028"/>
      <c r="N67" s="1028"/>
      <c r="O67" s="1028"/>
      <c r="P67" s="1028"/>
      <c r="Q67" s="1028"/>
      <c r="R67" s="1028"/>
      <c r="S67" s="1028"/>
      <c r="T67" s="1028"/>
      <c r="U67" s="1028"/>
      <c r="V67" s="1028"/>
      <c r="W67" s="1028"/>
      <c r="X67" s="1028"/>
      <c r="Y67" s="1028"/>
      <c r="Z67" s="1028"/>
      <c r="AA67" s="1028"/>
      <c r="AB67" s="1028"/>
      <c r="AC67" s="1028"/>
      <c r="AD67" s="1028"/>
      <c r="AE67" s="1028"/>
      <c r="AF67" s="1028"/>
      <c r="AG67" s="1028"/>
      <c r="AH67" s="1028"/>
      <c r="AI67" s="1028"/>
      <c r="AJ67" s="1028"/>
      <c r="AK67" s="1028"/>
      <c r="AL67" s="1028"/>
      <c r="AM67" s="1028"/>
      <c r="AN67" s="1028"/>
      <c r="AO67" s="1028"/>
      <c r="AP67" s="1028"/>
      <c r="AQ67" s="1028"/>
      <c r="AR67" s="1028"/>
      <c r="AS67" s="1028"/>
      <c r="AT67" s="1028"/>
      <c r="AU67" s="1028"/>
      <c r="AV67" s="1028"/>
      <c r="AW67" s="1028"/>
      <c r="AX67" s="1028"/>
      <c r="AY67" s="1028"/>
      <c r="AZ67" s="1028"/>
      <c r="BA67" s="1028"/>
    </row>
    <row r="68" spans="1:53" ht="12.75">
      <c r="A68" s="1028"/>
      <c r="B68" s="1028"/>
      <c r="C68" s="1028"/>
      <c r="D68" s="1028"/>
      <c r="E68" s="1028"/>
      <c r="F68" s="1028"/>
      <c r="G68" s="1028"/>
      <c r="H68" s="1028"/>
      <c r="I68" s="1028"/>
      <c r="J68" s="1028"/>
      <c r="K68" s="1028"/>
      <c r="L68" s="1028"/>
      <c r="M68" s="1028"/>
      <c r="N68" s="1028"/>
      <c r="O68" s="1028"/>
      <c r="P68" s="1028"/>
      <c r="Q68" s="1028"/>
      <c r="R68" s="1028"/>
      <c r="S68" s="1028"/>
      <c r="T68" s="1028"/>
      <c r="U68" s="1028"/>
      <c r="V68" s="1028"/>
      <c r="W68" s="1028"/>
      <c r="X68" s="1028"/>
      <c r="Y68" s="1028"/>
      <c r="Z68" s="1028"/>
      <c r="AA68" s="1028"/>
      <c r="AB68" s="1028"/>
      <c r="AC68" s="1028"/>
      <c r="AD68" s="1028"/>
      <c r="AE68" s="1028"/>
      <c r="AF68" s="1028"/>
      <c r="AG68" s="1028"/>
      <c r="AH68" s="1028"/>
      <c r="AI68" s="1028"/>
      <c r="AJ68" s="1028"/>
      <c r="AK68" s="1028"/>
      <c r="AL68" s="1028"/>
      <c r="AM68" s="1028"/>
      <c r="AN68" s="1028"/>
      <c r="AO68" s="1028"/>
      <c r="AP68" s="1028"/>
      <c r="AQ68" s="1028"/>
      <c r="AR68" s="1028"/>
      <c r="AS68" s="1028"/>
      <c r="AT68" s="1028"/>
      <c r="AU68" s="1028"/>
      <c r="AV68" s="1028"/>
      <c r="AW68" s="1028"/>
      <c r="AX68" s="1028"/>
      <c r="AY68" s="1028"/>
      <c r="AZ68" s="1028"/>
      <c r="BA68" s="1028"/>
    </row>
    <row r="69" spans="1:53" ht="12.75">
      <c r="A69" s="1028"/>
      <c r="B69" s="1028"/>
      <c r="C69" s="1028"/>
      <c r="D69" s="1028"/>
      <c r="E69" s="1028"/>
      <c r="F69" s="1028"/>
      <c r="G69" s="1028"/>
      <c r="H69" s="1028"/>
      <c r="I69" s="1028"/>
      <c r="J69" s="1028"/>
      <c r="K69" s="1028"/>
      <c r="L69" s="1028"/>
      <c r="M69" s="1028"/>
      <c r="N69" s="1028"/>
      <c r="O69" s="1028"/>
      <c r="P69" s="1028"/>
      <c r="Q69" s="1028"/>
      <c r="R69" s="1028"/>
      <c r="S69" s="1028"/>
      <c r="T69" s="1028"/>
      <c r="U69" s="1028"/>
      <c r="V69" s="1028"/>
      <c r="W69" s="1028"/>
      <c r="X69" s="1028"/>
      <c r="Y69" s="1028"/>
      <c r="Z69" s="1028"/>
      <c r="AA69" s="1028"/>
      <c r="AB69" s="1028"/>
      <c r="AC69" s="1028"/>
      <c r="AD69" s="1028"/>
      <c r="AE69" s="1028"/>
      <c r="AF69" s="1028"/>
      <c r="AG69" s="1028"/>
      <c r="AH69" s="1028"/>
      <c r="AI69" s="1028"/>
      <c r="AJ69" s="1028"/>
      <c r="AK69" s="1028"/>
      <c r="AL69" s="1028"/>
      <c r="AM69" s="1028"/>
      <c r="AN69" s="1028"/>
      <c r="AO69" s="1028"/>
      <c r="AP69" s="1028"/>
      <c r="AQ69" s="1028"/>
      <c r="AR69" s="1028"/>
      <c r="AS69" s="1028"/>
      <c r="AT69" s="1028"/>
      <c r="AU69" s="1028"/>
      <c r="AV69" s="1028"/>
      <c r="AW69" s="1028"/>
      <c r="AX69" s="1028"/>
      <c r="AY69" s="1028"/>
      <c r="AZ69" s="1028"/>
      <c r="BA69" s="1028"/>
    </row>
    <row r="70" spans="1:53" ht="12.75">
      <c r="A70" s="1028"/>
      <c r="B70" s="1028"/>
      <c r="C70" s="1028"/>
      <c r="D70" s="1028"/>
      <c r="E70" s="1028"/>
      <c r="F70" s="1028"/>
      <c r="G70" s="1028"/>
      <c r="H70" s="1028"/>
      <c r="I70" s="1028"/>
      <c r="J70" s="1028"/>
      <c r="K70" s="1028"/>
      <c r="L70" s="1028"/>
      <c r="M70" s="1028"/>
      <c r="N70" s="1028"/>
      <c r="O70" s="1028"/>
      <c r="P70" s="1028"/>
      <c r="Q70" s="1028"/>
      <c r="R70" s="1028"/>
      <c r="S70" s="1028"/>
      <c r="T70" s="1028"/>
      <c r="U70" s="1028"/>
      <c r="V70" s="1028"/>
      <c r="W70" s="1028"/>
      <c r="X70" s="1028"/>
      <c r="Y70" s="1028"/>
      <c r="Z70" s="1028"/>
      <c r="AA70" s="1028"/>
      <c r="AB70" s="1028"/>
      <c r="AC70" s="1028"/>
      <c r="AD70" s="1028"/>
      <c r="AE70" s="1028"/>
      <c r="AF70" s="1028"/>
      <c r="AG70" s="1028"/>
      <c r="AH70" s="1028"/>
      <c r="AI70" s="1028"/>
      <c r="AJ70" s="1028"/>
      <c r="AK70" s="1028"/>
      <c r="AL70" s="1028"/>
      <c r="AM70" s="1028"/>
      <c r="AN70" s="1028"/>
      <c r="AO70" s="1028"/>
      <c r="AP70" s="1028"/>
      <c r="AQ70" s="1028"/>
      <c r="AR70" s="1028"/>
      <c r="AS70" s="1028"/>
      <c r="AT70" s="1028"/>
      <c r="AU70" s="1028"/>
      <c r="AV70" s="1028"/>
      <c r="AW70" s="1028"/>
      <c r="AX70" s="1028"/>
      <c r="AY70" s="1028"/>
      <c r="AZ70" s="1028"/>
      <c r="BA70" s="1028"/>
    </row>
    <row r="71" spans="1:53" ht="12.75">
      <c r="A71" s="1028"/>
      <c r="B71" s="1028"/>
      <c r="C71" s="1028"/>
      <c r="D71" s="1028"/>
      <c r="E71" s="1028"/>
      <c r="F71" s="1028"/>
      <c r="G71" s="1028"/>
      <c r="H71" s="1028"/>
      <c r="I71" s="1028"/>
      <c r="J71" s="1028"/>
      <c r="K71" s="1028"/>
      <c r="L71" s="1028"/>
      <c r="M71" s="1028"/>
      <c r="N71" s="1028"/>
      <c r="O71" s="1028"/>
      <c r="P71" s="1028"/>
      <c r="Q71" s="1028"/>
      <c r="R71" s="1028"/>
      <c r="S71" s="1028"/>
      <c r="T71" s="1028"/>
      <c r="U71" s="1028"/>
      <c r="V71" s="1028"/>
      <c r="W71" s="1028"/>
      <c r="X71" s="1028"/>
      <c r="Y71" s="1028"/>
      <c r="Z71" s="1028"/>
      <c r="AA71" s="1028"/>
      <c r="AB71" s="1028"/>
      <c r="AC71" s="1028"/>
      <c r="AD71" s="1028"/>
      <c r="AE71" s="1028"/>
      <c r="AF71" s="1028"/>
      <c r="AG71" s="1028"/>
      <c r="AH71" s="1028"/>
      <c r="AI71" s="1028"/>
      <c r="AJ71" s="1028"/>
      <c r="AK71" s="1028"/>
      <c r="AL71" s="1028"/>
      <c r="AM71" s="1028"/>
      <c r="AN71" s="1028"/>
      <c r="AO71" s="1028"/>
      <c r="AP71" s="1028"/>
      <c r="AQ71" s="1028"/>
      <c r="AR71" s="1028"/>
      <c r="AS71" s="1028"/>
      <c r="AT71" s="1028"/>
      <c r="AU71" s="1028"/>
      <c r="AV71" s="1028"/>
      <c r="AW71" s="1028"/>
      <c r="AX71" s="1028"/>
      <c r="AY71" s="1028"/>
      <c r="AZ71" s="1028"/>
      <c r="BA71" s="1028"/>
    </row>
    <row r="72" spans="1:53" ht="12.75">
      <c r="A72" s="1028"/>
      <c r="B72" s="1028"/>
      <c r="C72" s="1028"/>
      <c r="D72" s="1028"/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1028"/>
      <c r="AD72" s="1028"/>
      <c r="AE72" s="1028"/>
      <c r="AF72" s="1028"/>
      <c r="AG72" s="1028"/>
      <c r="AH72" s="1028"/>
      <c r="AI72" s="1028"/>
      <c r="AJ72" s="1028"/>
      <c r="AK72" s="1028"/>
      <c r="AL72" s="1028"/>
      <c r="AM72" s="1028"/>
      <c r="AN72" s="1028"/>
      <c r="AO72" s="1028"/>
      <c r="AP72" s="1028"/>
      <c r="AQ72" s="1028"/>
      <c r="AR72" s="1028"/>
      <c r="AS72" s="1028"/>
      <c r="AT72" s="1028"/>
      <c r="AU72" s="1028"/>
      <c r="AV72" s="1028"/>
      <c r="AW72" s="1028"/>
      <c r="AX72" s="1028"/>
      <c r="AY72" s="1028"/>
      <c r="AZ72" s="1028"/>
      <c r="BA72" s="1028"/>
    </row>
    <row r="73" spans="1:53" ht="12.75">
      <c r="A73" s="1028"/>
      <c r="B73" s="1028"/>
      <c r="C73" s="1028"/>
      <c r="D73" s="1028"/>
      <c r="E73" s="1028"/>
      <c r="F73" s="1028"/>
      <c r="G73" s="1028"/>
      <c r="H73" s="1028"/>
      <c r="I73" s="1028"/>
      <c r="J73" s="1028"/>
      <c r="K73" s="1028"/>
      <c r="L73" s="1028"/>
      <c r="M73" s="1028"/>
      <c r="N73" s="1028"/>
      <c r="O73" s="1028"/>
      <c r="P73" s="1028"/>
      <c r="Q73" s="1028"/>
      <c r="R73" s="1028"/>
      <c r="S73" s="1028"/>
      <c r="T73" s="1028"/>
      <c r="U73" s="1028"/>
      <c r="V73" s="1028"/>
      <c r="W73" s="1028"/>
      <c r="X73" s="1028"/>
      <c r="Y73" s="1028"/>
      <c r="Z73" s="1028"/>
      <c r="AA73" s="1028"/>
      <c r="AB73" s="1028"/>
      <c r="AC73" s="1028"/>
      <c r="AD73" s="1028"/>
      <c r="AE73" s="1028"/>
      <c r="AF73" s="1028"/>
      <c r="AG73" s="1028"/>
      <c r="AH73" s="1028"/>
      <c r="AI73" s="1028"/>
      <c r="AJ73" s="1028"/>
      <c r="AK73" s="1028"/>
      <c r="AL73" s="1028"/>
      <c r="AM73" s="1028"/>
      <c r="AN73" s="1028"/>
      <c r="AO73" s="1028"/>
      <c r="AP73" s="1028"/>
      <c r="AQ73" s="1028"/>
      <c r="AR73" s="1028"/>
      <c r="AS73" s="1028"/>
      <c r="AT73" s="1028"/>
      <c r="AU73" s="1028"/>
      <c r="AV73" s="1028"/>
      <c r="AW73" s="1028"/>
      <c r="AX73" s="1028"/>
      <c r="AY73" s="1028"/>
      <c r="AZ73" s="1028"/>
      <c r="BA73" s="1028"/>
    </row>
    <row r="74" spans="1:53" ht="12.75">
      <c r="A74" s="1028"/>
      <c r="B74" s="1028"/>
      <c r="C74" s="1028"/>
      <c r="D74" s="1028"/>
      <c r="E74" s="1028"/>
      <c r="F74" s="1028"/>
      <c r="G74" s="1028"/>
      <c r="H74" s="1028"/>
      <c r="I74" s="1028"/>
      <c r="J74" s="1028"/>
      <c r="K74" s="1028"/>
      <c r="L74" s="1028"/>
      <c r="M74" s="1028"/>
      <c r="N74" s="1028"/>
      <c r="O74" s="1028"/>
      <c r="P74" s="1028"/>
      <c r="Q74" s="1028"/>
      <c r="R74" s="1028"/>
      <c r="S74" s="1028"/>
      <c r="T74" s="1028"/>
      <c r="U74" s="1028"/>
      <c r="V74" s="1028"/>
      <c r="W74" s="1028"/>
      <c r="X74" s="1028"/>
      <c r="Y74" s="1028"/>
      <c r="Z74" s="1028"/>
      <c r="AA74" s="1028"/>
      <c r="AB74" s="1028"/>
      <c r="AC74" s="1028"/>
      <c r="AD74" s="1028"/>
      <c r="AE74" s="1028"/>
      <c r="AF74" s="1028"/>
      <c r="AG74" s="1028"/>
      <c r="AH74" s="1028"/>
      <c r="AI74" s="1028"/>
      <c r="AJ74" s="1028"/>
      <c r="AK74" s="1028"/>
      <c r="AL74" s="1028"/>
      <c r="AM74" s="1028"/>
      <c r="AN74" s="1028"/>
      <c r="AO74" s="1028"/>
      <c r="AP74" s="1028"/>
      <c r="AQ74" s="1028"/>
      <c r="AR74" s="1028"/>
      <c r="AS74" s="1028"/>
      <c r="AT74" s="1028"/>
      <c r="AU74" s="1028"/>
      <c r="AV74" s="1028"/>
      <c r="AW74" s="1028"/>
      <c r="AX74" s="1028"/>
      <c r="AY74" s="1028"/>
      <c r="AZ74" s="1028"/>
      <c r="BA74" s="1028"/>
    </row>
    <row r="75" spans="1:53" ht="12.75">
      <c r="A75" s="1028"/>
      <c r="B75" s="1028"/>
      <c r="C75" s="1028"/>
      <c r="D75" s="1028"/>
      <c r="E75" s="1028"/>
      <c r="F75" s="1028"/>
      <c r="G75" s="1028"/>
      <c r="H75" s="1028"/>
      <c r="I75" s="1028"/>
      <c r="J75" s="1028"/>
      <c r="K75" s="1028"/>
      <c r="L75" s="1028"/>
      <c r="M75" s="1028"/>
      <c r="N75" s="1028"/>
      <c r="O75" s="1028"/>
      <c r="P75" s="1028"/>
      <c r="Q75" s="1028"/>
      <c r="R75" s="1028"/>
      <c r="S75" s="1028"/>
      <c r="T75" s="1028"/>
      <c r="U75" s="1028"/>
      <c r="V75" s="1028"/>
      <c r="W75" s="1028"/>
      <c r="X75" s="1028"/>
      <c r="Y75" s="1028"/>
      <c r="Z75" s="1028"/>
      <c r="AA75" s="1028"/>
      <c r="AB75" s="1028"/>
      <c r="AC75" s="1028"/>
      <c r="AD75" s="1028"/>
      <c r="AE75" s="1028"/>
      <c r="AF75" s="1028"/>
      <c r="AG75" s="1028"/>
      <c r="AH75" s="1028"/>
      <c r="AI75" s="1028"/>
      <c r="AJ75" s="1028"/>
      <c r="AK75" s="1028"/>
      <c r="AL75" s="1028"/>
      <c r="AM75" s="1028"/>
      <c r="AN75" s="1028"/>
      <c r="AO75" s="1028"/>
      <c r="AP75" s="1028"/>
      <c r="AQ75" s="1028"/>
      <c r="AR75" s="1028"/>
      <c r="AS75" s="1028"/>
      <c r="AT75" s="1028"/>
      <c r="AU75" s="1028"/>
      <c r="AV75" s="1028"/>
      <c r="AW75" s="1028"/>
      <c r="AX75" s="1028"/>
      <c r="AY75" s="1028"/>
      <c r="AZ75" s="1028"/>
      <c r="BA75" s="1028"/>
    </row>
    <row r="76" spans="1:53" ht="12.75">
      <c r="A76" s="1028"/>
      <c r="B76" s="1028"/>
      <c r="C76" s="1028"/>
      <c r="D76" s="1028"/>
      <c r="E76" s="1028"/>
      <c r="F76" s="1028"/>
      <c r="G76" s="1028"/>
      <c r="H76" s="1028"/>
      <c r="I76" s="1028"/>
      <c r="J76" s="1028"/>
      <c r="K76" s="1028"/>
      <c r="L76" s="1028"/>
      <c r="M76" s="1028"/>
      <c r="N76" s="1028"/>
      <c r="O76" s="1028"/>
      <c r="P76" s="1028"/>
      <c r="Q76" s="1028"/>
      <c r="R76" s="1028"/>
      <c r="S76" s="1028"/>
      <c r="T76" s="1028"/>
      <c r="U76" s="1028"/>
      <c r="V76" s="1028"/>
      <c r="W76" s="1028"/>
      <c r="X76" s="1028"/>
      <c r="Y76" s="1028"/>
      <c r="Z76" s="1028"/>
      <c r="AA76" s="1028"/>
      <c r="AB76" s="1028"/>
      <c r="AC76" s="1028"/>
      <c r="AD76" s="1028"/>
      <c r="AE76" s="1028"/>
      <c r="AF76" s="1028"/>
      <c r="AG76" s="1028"/>
      <c r="AH76" s="1028"/>
      <c r="AI76" s="1028"/>
      <c r="AJ76" s="1028"/>
      <c r="AK76" s="1028"/>
      <c r="AL76" s="1028"/>
      <c r="AM76" s="1028"/>
      <c r="AN76" s="1028"/>
      <c r="AO76" s="1028"/>
      <c r="AP76" s="1028"/>
      <c r="AQ76" s="1028"/>
      <c r="AR76" s="1028"/>
      <c r="AS76" s="1028"/>
      <c r="AT76" s="1028"/>
      <c r="AU76" s="1028"/>
      <c r="AV76" s="1028"/>
      <c r="AW76" s="1028"/>
      <c r="AX76" s="1028"/>
      <c r="AY76" s="1028"/>
      <c r="AZ76" s="1028"/>
      <c r="BA76" s="1028"/>
    </row>
    <row r="77" spans="1:53" ht="12.75">
      <c r="A77" s="1028"/>
      <c r="B77" s="1028"/>
      <c r="C77" s="1028"/>
      <c r="D77" s="1028"/>
      <c r="E77" s="1028"/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8"/>
      <c r="R77" s="1028"/>
      <c r="S77" s="1028"/>
      <c r="T77" s="1028"/>
      <c r="U77" s="1028"/>
      <c r="V77" s="1028"/>
      <c r="W77" s="1028"/>
      <c r="X77" s="1028"/>
      <c r="Y77" s="1028"/>
      <c r="Z77" s="1028"/>
      <c r="AA77" s="1028"/>
      <c r="AB77" s="1028"/>
      <c r="AC77" s="1028"/>
      <c r="AD77" s="1028"/>
      <c r="AE77" s="1028"/>
      <c r="AF77" s="1028"/>
      <c r="AG77" s="1028"/>
      <c r="AH77" s="1028"/>
      <c r="AI77" s="1028"/>
      <c r="AJ77" s="1028"/>
      <c r="AK77" s="1028"/>
      <c r="AL77" s="1028"/>
      <c r="AM77" s="1028"/>
      <c r="AN77" s="1028"/>
      <c r="AO77" s="1028"/>
      <c r="AP77" s="1028"/>
      <c r="AQ77" s="1028"/>
      <c r="AR77" s="1028"/>
      <c r="AS77" s="1028"/>
      <c r="AT77" s="1028"/>
      <c r="AU77" s="1028"/>
      <c r="AV77" s="1028"/>
      <c r="AW77" s="1028"/>
      <c r="AX77" s="1028"/>
      <c r="AY77" s="1028"/>
      <c r="AZ77" s="1028"/>
      <c r="BA77" s="1028"/>
    </row>
    <row r="78" spans="1:53" ht="12.75">
      <c r="A78" s="1028"/>
      <c r="B78" s="1028"/>
      <c r="C78" s="1028"/>
      <c r="D78" s="1028"/>
      <c r="E78" s="1028"/>
      <c r="F78" s="1028"/>
      <c r="G78" s="1028"/>
      <c r="H78" s="1028"/>
      <c r="I78" s="1028"/>
      <c r="J78" s="1028"/>
      <c r="K78" s="1028"/>
      <c r="L78" s="1028"/>
      <c r="M78" s="1028"/>
      <c r="N78" s="1028"/>
      <c r="O78" s="1028"/>
      <c r="P78" s="1028"/>
      <c r="Q78" s="1028"/>
      <c r="R78" s="1028"/>
      <c r="S78" s="1028"/>
      <c r="T78" s="1028"/>
      <c r="U78" s="1028"/>
      <c r="V78" s="1028"/>
      <c r="W78" s="1028"/>
      <c r="X78" s="1028"/>
      <c r="Y78" s="1028"/>
      <c r="Z78" s="1028"/>
      <c r="AA78" s="1028"/>
      <c r="AB78" s="1028"/>
      <c r="AC78" s="1028"/>
      <c r="AD78" s="1028"/>
      <c r="AE78" s="1028"/>
      <c r="AF78" s="1028"/>
      <c r="AG78" s="1028"/>
      <c r="AH78" s="1028"/>
      <c r="AI78" s="1028"/>
      <c r="AJ78" s="1028"/>
      <c r="AK78" s="1028"/>
      <c r="AL78" s="1028"/>
      <c r="AM78" s="1028"/>
      <c r="AN78" s="1028"/>
      <c r="AO78" s="1028"/>
      <c r="AP78" s="1028"/>
      <c r="AQ78" s="1028"/>
      <c r="AR78" s="1028"/>
      <c r="AS78" s="1028"/>
      <c r="AT78" s="1028"/>
      <c r="AU78" s="1028"/>
      <c r="AV78" s="1028"/>
      <c r="AW78" s="1028"/>
      <c r="AX78" s="1028"/>
      <c r="AY78" s="1028"/>
      <c r="AZ78" s="1028"/>
      <c r="BA78" s="1028"/>
    </row>
    <row r="79" spans="1:53" ht="12.75">
      <c r="A79" s="1028"/>
      <c r="B79" s="1028"/>
      <c r="C79" s="1028"/>
      <c r="D79" s="1028"/>
      <c r="E79" s="1028"/>
      <c r="F79" s="1028"/>
      <c r="G79" s="1028"/>
      <c r="H79" s="1028"/>
      <c r="I79" s="1028"/>
      <c r="J79" s="1028"/>
      <c r="K79" s="1028"/>
      <c r="L79" s="1028"/>
      <c r="M79" s="1028"/>
      <c r="N79" s="1028"/>
      <c r="O79" s="1028"/>
      <c r="P79" s="1028"/>
      <c r="Q79" s="1028"/>
      <c r="R79" s="1028"/>
      <c r="S79" s="1028"/>
      <c r="T79" s="1028"/>
      <c r="U79" s="1028"/>
      <c r="V79" s="1028"/>
      <c r="W79" s="1028"/>
      <c r="X79" s="1028"/>
      <c r="Y79" s="1028"/>
      <c r="Z79" s="1028"/>
      <c r="AA79" s="1028"/>
      <c r="AB79" s="1028"/>
      <c r="AC79" s="1028"/>
      <c r="AD79" s="1028"/>
      <c r="AE79" s="1028"/>
      <c r="AF79" s="1028"/>
      <c r="AG79" s="1028"/>
      <c r="AH79" s="1028"/>
      <c r="AI79" s="1028"/>
      <c r="AJ79" s="1028"/>
      <c r="AK79" s="1028"/>
      <c r="AL79" s="1028"/>
      <c r="AM79" s="1028"/>
      <c r="AN79" s="1028"/>
      <c r="AO79" s="1028"/>
      <c r="AP79" s="1028"/>
      <c r="AQ79" s="1028"/>
      <c r="AR79" s="1028"/>
      <c r="AS79" s="1028"/>
      <c r="AT79" s="1028"/>
      <c r="AU79" s="1028"/>
      <c r="AV79" s="1028"/>
      <c r="AW79" s="1028"/>
      <c r="AX79" s="1028"/>
      <c r="AY79" s="1028"/>
      <c r="AZ79" s="1028"/>
      <c r="BA79" s="1028"/>
    </row>
    <row r="80" spans="1:53" ht="12.75">
      <c r="A80" s="1028"/>
      <c r="B80" s="1028"/>
      <c r="C80" s="1028"/>
      <c r="D80" s="1028"/>
      <c r="E80" s="1028"/>
      <c r="F80" s="1028"/>
      <c r="G80" s="1028"/>
      <c r="H80" s="1028"/>
      <c r="I80" s="1028"/>
      <c r="J80" s="1028"/>
      <c r="K80" s="1028"/>
      <c r="L80" s="1028"/>
      <c r="M80" s="1028"/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28"/>
      <c r="Y80" s="1028"/>
      <c r="Z80" s="1028"/>
      <c r="AA80" s="1028"/>
      <c r="AB80" s="1028"/>
      <c r="AC80" s="1028"/>
      <c r="AD80" s="1028"/>
      <c r="AE80" s="1028"/>
      <c r="AF80" s="1028"/>
      <c r="AG80" s="1028"/>
      <c r="AH80" s="1028"/>
      <c r="AI80" s="1028"/>
      <c r="AJ80" s="1028"/>
      <c r="AK80" s="1028"/>
      <c r="AL80" s="1028"/>
      <c r="AM80" s="1028"/>
      <c r="AN80" s="1028"/>
      <c r="AO80" s="1028"/>
      <c r="AP80" s="1028"/>
      <c r="AQ80" s="1028"/>
      <c r="AR80" s="1028"/>
      <c r="AS80" s="1028"/>
      <c r="AT80" s="1028"/>
      <c r="AU80" s="1028"/>
      <c r="AV80" s="1028"/>
      <c r="AW80" s="1028"/>
      <c r="AX80" s="1028"/>
      <c r="AY80" s="1028"/>
      <c r="AZ80" s="1028"/>
      <c r="BA80" s="1028"/>
    </row>
    <row r="81" spans="1:53" ht="12.75">
      <c r="A81" s="1028"/>
      <c r="B81" s="1028"/>
      <c r="C81" s="1028"/>
      <c r="D81" s="1028"/>
      <c r="E81" s="1028"/>
      <c r="F81" s="1028"/>
      <c r="G81" s="1028"/>
      <c r="H81" s="1028"/>
      <c r="I81" s="1028"/>
      <c r="J81" s="1028"/>
      <c r="K81" s="1028"/>
      <c r="L81" s="1028"/>
      <c r="M81" s="1028"/>
      <c r="N81" s="1028"/>
      <c r="O81" s="1028"/>
      <c r="P81" s="1028"/>
      <c r="Q81" s="1028"/>
      <c r="R81" s="1028"/>
      <c r="S81" s="1028"/>
      <c r="T81" s="1028"/>
      <c r="U81" s="1028"/>
      <c r="V81" s="1028"/>
      <c r="W81" s="1028"/>
      <c r="X81" s="1028"/>
      <c r="Y81" s="1028"/>
      <c r="Z81" s="1028"/>
      <c r="AA81" s="1028"/>
      <c r="AB81" s="1028"/>
      <c r="AC81" s="1028"/>
      <c r="AD81" s="1028"/>
      <c r="AE81" s="1028"/>
      <c r="AF81" s="1028"/>
      <c r="AG81" s="1028"/>
      <c r="AH81" s="1028"/>
      <c r="AI81" s="1028"/>
      <c r="AJ81" s="1028"/>
      <c r="AK81" s="1028"/>
      <c r="AL81" s="1028"/>
      <c r="AM81" s="1028"/>
      <c r="AN81" s="1028"/>
      <c r="AO81" s="1028"/>
      <c r="AP81" s="1028"/>
      <c r="AQ81" s="1028"/>
      <c r="AR81" s="1028"/>
      <c r="AS81" s="1028"/>
      <c r="AT81" s="1028"/>
      <c r="AU81" s="1028"/>
      <c r="AV81" s="1028"/>
      <c r="AW81" s="1028"/>
      <c r="AX81" s="1028"/>
      <c r="AY81" s="1028"/>
      <c r="AZ81" s="1028"/>
      <c r="BA81" s="1028"/>
    </row>
    <row r="82" spans="1:53" ht="12.75">
      <c r="A82" s="1028"/>
      <c r="B82" s="1028"/>
      <c r="C82" s="1028"/>
      <c r="D82" s="1028"/>
      <c r="E82" s="1028"/>
      <c r="F82" s="1028"/>
      <c r="G82" s="1028"/>
      <c r="H82" s="1028"/>
      <c r="I82" s="1028"/>
      <c r="J82" s="1028"/>
      <c r="K82" s="1028"/>
      <c r="L82" s="1028"/>
      <c r="M82" s="1028"/>
      <c r="N82" s="1028"/>
      <c r="O82" s="1028"/>
      <c r="P82" s="1028"/>
      <c r="Q82" s="1028"/>
      <c r="R82" s="1028"/>
      <c r="S82" s="1028"/>
      <c r="T82" s="1028"/>
      <c r="U82" s="1028"/>
      <c r="V82" s="1028"/>
      <c r="W82" s="1028"/>
      <c r="X82" s="1028"/>
      <c r="Y82" s="1028"/>
      <c r="Z82" s="1028"/>
      <c r="AA82" s="1028"/>
      <c r="AB82" s="1028"/>
      <c r="AC82" s="1028"/>
      <c r="AD82" s="1028"/>
      <c r="AE82" s="1028"/>
      <c r="AF82" s="1028"/>
      <c r="AG82" s="1028"/>
      <c r="AH82" s="1028"/>
      <c r="AI82" s="1028"/>
      <c r="AJ82" s="1028"/>
      <c r="AK82" s="1028"/>
      <c r="AL82" s="1028"/>
      <c r="AM82" s="1028"/>
      <c r="AN82" s="1028"/>
      <c r="AO82" s="1028"/>
      <c r="AP82" s="1028"/>
      <c r="AQ82" s="1028"/>
      <c r="AR82" s="1028"/>
      <c r="AS82" s="1028"/>
      <c r="AT82" s="1028"/>
      <c r="AU82" s="1028"/>
      <c r="AV82" s="1028"/>
      <c r="AW82" s="1028"/>
      <c r="AX82" s="1028"/>
      <c r="AY82" s="1028"/>
      <c r="AZ82" s="1028"/>
      <c r="BA82" s="1028"/>
    </row>
    <row r="83" spans="1:53" ht="12.75">
      <c r="A83" s="1028"/>
      <c r="B83" s="1028"/>
      <c r="C83" s="1028"/>
      <c r="D83" s="1028"/>
      <c r="E83" s="1028"/>
      <c r="F83" s="1028"/>
      <c r="G83" s="1028"/>
      <c r="H83" s="1028"/>
      <c r="I83" s="1028"/>
      <c r="J83" s="1028"/>
      <c r="K83" s="1028"/>
      <c r="L83" s="1028"/>
      <c r="M83" s="1028"/>
      <c r="N83" s="1028"/>
      <c r="O83" s="1028"/>
      <c r="P83" s="1028"/>
      <c r="Q83" s="1028"/>
      <c r="R83" s="1028"/>
      <c r="S83" s="1028"/>
      <c r="T83" s="1028"/>
      <c r="U83" s="1028"/>
      <c r="V83" s="1028"/>
      <c r="W83" s="1028"/>
      <c r="X83" s="1028"/>
      <c r="Y83" s="1028"/>
      <c r="Z83" s="1028"/>
      <c r="AA83" s="1028"/>
      <c r="AB83" s="1028"/>
      <c r="AC83" s="1028"/>
      <c r="AD83" s="1028"/>
      <c r="AE83" s="1028"/>
      <c r="AF83" s="1028"/>
      <c r="AG83" s="1028"/>
      <c r="AH83" s="1028"/>
      <c r="AI83" s="1028"/>
      <c r="AJ83" s="1028"/>
      <c r="AK83" s="1028"/>
      <c r="AL83" s="1028"/>
      <c r="AM83" s="1028"/>
      <c r="AN83" s="1028"/>
      <c r="AO83" s="1028"/>
      <c r="AP83" s="1028"/>
      <c r="AQ83" s="1028"/>
      <c r="AR83" s="1028"/>
      <c r="AS83" s="1028"/>
      <c r="AT83" s="1028"/>
      <c r="AU83" s="1028"/>
      <c r="AV83" s="1028"/>
      <c r="AW83" s="1028"/>
      <c r="AX83" s="1028"/>
      <c r="AY83" s="1028"/>
      <c r="AZ83" s="1028"/>
      <c r="BA83" s="1028"/>
    </row>
    <row r="84" spans="1:53" ht="12.75">
      <c r="A84" s="1028"/>
      <c r="B84" s="1028"/>
      <c r="C84" s="1028"/>
      <c r="D84" s="1028"/>
      <c r="E84" s="1028"/>
      <c r="F84" s="1028"/>
      <c r="G84" s="1028"/>
      <c r="H84" s="1028"/>
      <c r="I84" s="1028"/>
      <c r="J84" s="1028"/>
      <c r="K84" s="1028"/>
      <c r="L84" s="1028"/>
      <c r="M84" s="1028"/>
      <c r="N84" s="1028"/>
      <c r="O84" s="1028"/>
      <c r="P84" s="1028"/>
      <c r="Q84" s="1028"/>
      <c r="R84" s="1028"/>
      <c r="S84" s="1028"/>
      <c r="T84" s="1028"/>
      <c r="U84" s="1028"/>
      <c r="V84" s="1028"/>
      <c r="W84" s="1028"/>
      <c r="X84" s="1028"/>
      <c r="Y84" s="1028"/>
      <c r="Z84" s="1028"/>
      <c r="AA84" s="1028"/>
      <c r="AB84" s="1028"/>
      <c r="AC84" s="1028"/>
      <c r="AD84" s="1028"/>
      <c r="AE84" s="1028"/>
      <c r="AF84" s="1028"/>
      <c r="AG84" s="1028"/>
      <c r="AH84" s="1028"/>
      <c r="AI84" s="1028"/>
      <c r="AJ84" s="1028"/>
      <c r="AK84" s="1028"/>
      <c r="AL84" s="1028"/>
      <c r="AM84" s="1028"/>
      <c r="AN84" s="1028"/>
      <c r="AO84" s="1028"/>
      <c r="AP84" s="1028"/>
      <c r="AQ84" s="1028"/>
      <c r="AR84" s="1028"/>
      <c r="AS84" s="1028"/>
      <c r="AT84" s="1028"/>
      <c r="AU84" s="1028"/>
      <c r="AV84" s="1028"/>
      <c r="AW84" s="1028"/>
      <c r="AX84" s="1028"/>
      <c r="AY84" s="1028"/>
      <c r="AZ84" s="1028"/>
      <c r="BA84" s="1028"/>
    </row>
    <row r="85" spans="1:53" ht="12.75">
      <c r="A85" s="1028"/>
      <c r="B85" s="1028"/>
      <c r="C85" s="1028"/>
      <c r="D85" s="1028"/>
      <c r="E85" s="1028"/>
      <c r="F85" s="1028"/>
      <c r="G85" s="1028"/>
      <c r="H85" s="1028"/>
      <c r="I85" s="1028"/>
      <c r="J85" s="1028"/>
      <c r="K85" s="1028"/>
      <c r="L85" s="1028"/>
      <c r="M85" s="1028"/>
      <c r="N85" s="1028"/>
      <c r="O85" s="1028"/>
      <c r="P85" s="1028"/>
      <c r="Q85" s="1028"/>
      <c r="R85" s="1028"/>
      <c r="S85" s="1028"/>
      <c r="T85" s="1028"/>
      <c r="U85" s="1028"/>
      <c r="V85" s="1028"/>
      <c r="W85" s="1028"/>
      <c r="X85" s="1028"/>
      <c r="Y85" s="1028"/>
      <c r="Z85" s="1028"/>
      <c r="AA85" s="1028"/>
      <c r="AB85" s="1028"/>
      <c r="AC85" s="1028"/>
      <c r="AD85" s="1028"/>
      <c r="AE85" s="1028"/>
      <c r="AF85" s="1028"/>
      <c r="AG85" s="1028"/>
      <c r="AH85" s="1028"/>
      <c r="AI85" s="1028"/>
      <c r="AJ85" s="1028"/>
      <c r="AK85" s="1028"/>
      <c r="AL85" s="1028"/>
      <c r="AM85" s="1028"/>
      <c r="AN85" s="1028"/>
      <c r="AO85" s="1028"/>
      <c r="AP85" s="1028"/>
      <c r="AQ85" s="1028"/>
      <c r="AR85" s="1028"/>
      <c r="AS85" s="1028"/>
      <c r="AT85" s="1028"/>
      <c r="AU85" s="1028"/>
      <c r="AV85" s="1028"/>
      <c r="AW85" s="1028"/>
      <c r="AX85" s="1028"/>
      <c r="AY85" s="1028"/>
      <c r="AZ85" s="1028"/>
      <c r="BA85" s="1028"/>
    </row>
    <row r="86" spans="1:53" ht="12.75">
      <c r="A86" s="1028"/>
      <c r="B86" s="1028"/>
      <c r="C86" s="1028"/>
      <c r="D86" s="1028"/>
      <c r="E86" s="1028"/>
      <c r="F86" s="1028"/>
      <c r="G86" s="1028"/>
      <c r="H86" s="1028"/>
      <c r="I86" s="1028"/>
      <c r="J86" s="1028"/>
      <c r="K86" s="1028"/>
      <c r="L86" s="1028"/>
      <c r="M86" s="1028"/>
      <c r="N86" s="1028"/>
      <c r="O86" s="1028"/>
      <c r="P86" s="1028"/>
      <c r="Q86" s="1028"/>
      <c r="R86" s="1028"/>
      <c r="S86" s="1028"/>
      <c r="T86" s="1028"/>
      <c r="U86" s="1028"/>
      <c r="V86" s="1028"/>
      <c r="W86" s="1028"/>
      <c r="X86" s="1028"/>
      <c r="Y86" s="1028"/>
      <c r="Z86" s="1028"/>
      <c r="AA86" s="1028"/>
      <c r="AB86" s="1028"/>
      <c r="AC86" s="1028"/>
      <c r="AD86" s="1028"/>
      <c r="AE86" s="1028"/>
      <c r="AF86" s="1028"/>
      <c r="AG86" s="1028"/>
      <c r="AH86" s="1028"/>
      <c r="AI86" s="1028"/>
      <c r="AJ86" s="1028"/>
      <c r="AK86" s="1028"/>
      <c r="AL86" s="1028"/>
      <c r="AM86" s="1028"/>
      <c r="AN86" s="1028"/>
      <c r="AO86" s="1028"/>
      <c r="AP86" s="1028"/>
      <c r="AQ86" s="1028"/>
      <c r="AR86" s="1028"/>
      <c r="AS86" s="1028"/>
      <c r="AT86" s="1028"/>
      <c r="AU86" s="1028"/>
      <c r="AV86" s="1028"/>
      <c r="AW86" s="1028"/>
      <c r="AX86" s="1028"/>
      <c r="AY86" s="1028"/>
      <c r="AZ86" s="1028"/>
      <c r="BA86" s="1028"/>
    </row>
    <row r="87" spans="1:53" ht="12.75">
      <c r="A87" s="1028"/>
      <c r="B87" s="1028"/>
      <c r="C87" s="1028"/>
      <c r="D87" s="1028"/>
      <c r="E87" s="1028"/>
      <c r="F87" s="1028"/>
      <c r="G87" s="1028"/>
      <c r="H87" s="1058"/>
      <c r="I87" s="1028"/>
      <c r="J87" s="1028"/>
      <c r="K87" s="1028"/>
      <c r="L87" s="1028"/>
      <c r="M87" s="1028"/>
      <c r="N87" s="1028"/>
      <c r="O87" s="1028"/>
      <c r="P87" s="1028"/>
      <c r="Q87" s="1028"/>
      <c r="R87" s="1028"/>
      <c r="S87" s="1028"/>
      <c r="T87" s="1028"/>
      <c r="U87" s="1028"/>
      <c r="V87" s="1028"/>
      <c r="W87" s="1028"/>
      <c r="X87" s="1028"/>
      <c r="Y87" s="1028"/>
      <c r="Z87" s="1028"/>
      <c r="AA87" s="1028"/>
      <c r="AB87" s="1028"/>
      <c r="AC87" s="1028"/>
      <c r="AD87" s="1028"/>
      <c r="AE87" s="1028"/>
      <c r="AF87" s="1028"/>
      <c r="AG87" s="1028"/>
      <c r="AH87" s="1028"/>
      <c r="AI87" s="1028"/>
      <c r="AJ87" s="1028"/>
      <c r="AK87" s="1028"/>
      <c r="AL87" s="1028"/>
      <c r="AM87" s="1028"/>
      <c r="AN87" s="1028"/>
      <c r="AO87" s="1028"/>
      <c r="AP87" s="1028"/>
      <c r="AQ87" s="1028"/>
      <c r="AR87" s="1028"/>
      <c r="AS87" s="1028"/>
      <c r="AT87" s="1028"/>
      <c r="AU87" s="1028"/>
      <c r="AV87" s="1028"/>
      <c r="AW87" s="1028"/>
      <c r="AX87" s="1028"/>
      <c r="AY87" s="1028"/>
      <c r="AZ87" s="1028"/>
      <c r="BA87" s="1028"/>
    </row>
    <row r="88" spans="1:53" ht="12.75">
      <c r="A88" s="1028"/>
      <c r="B88" s="1028"/>
      <c r="C88" s="1028"/>
      <c r="D88" s="1028"/>
      <c r="E88" s="1028"/>
      <c r="F88" s="1028"/>
      <c r="G88" s="1028"/>
      <c r="H88" s="1059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8"/>
      <c r="AB88" s="1028"/>
      <c r="AC88" s="1028"/>
      <c r="AD88" s="1028"/>
      <c r="AE88" s="1028"/>
      <c r="AF88" s="1028"/>
      <c r="AG88" s="1028"/>
      <c r="AH88" s="1028"/>
      <c r="AI88" s="1028"/>
      <c r="AJ88" s="1028"/>
      <c r="AK88" s="1028"/>
      <c r="AL88" s="1028"/>
      <c r="AM88" s="1028"/>
      <c r="AN88" s="1028"/>
      <c r="AO88" s="1028"/>
      <c r="AP88" s="1028"/>
      <c r="AQ88" s="1028"/>
      <c r="AR88" s="1028"/>
      <c r="AS88" s="1028"/>
      <c r="AT88" s="1028"/>
      <c r="AU88" s="1028"/>
      <c r="AV88" s="1028"/>
      <c r="AW88" s="1028"/>
      <c r="AX88" s="1028"/>
      <c r="AY88" s="1028"/>
      <c r="AZ88" s="1028"/>
      <c r="BA88" s="1028"/>
    </row>
    <row r="89" spans="1:53" ht="12.75">
      <c r="A89" s="1060"/>
      <c r="B89" s="1060"/>
      <c r="C89" s="1060"/>
      <c r="D89" s="1060"/>
      <c r="E89" s="1060"/>
      <c r="F89" s="1060"/>
      <c r="G89" s="1060"/>
      <c r="H89" s="1060"/>
      <c r="I89" s="1062"/>
      <c r="J89" s="1062"/>
      <c r="K89" s="1062"/>
      <c r="L89" s="1062"/>
      <c r="M89" s="1062"/>
      <c r="N89" s="1062"/>
      <c r="O89" s="1062"/>
      <c r="P89" s="1062"/>
      <c r="Q89" s="1062"/>
      <c r="R89" s="1062"/>
      <c r="S89" s="1062"/>
      <c r="T89" s="1062"/>
      <c r="U89" s="1062"/>
      <c r="V89" s="1062"/>
      <c r="W89" s="1062"/>
      <c r="X89" s="1062"/>
      <c r="Y89" s="1062"/>
      <c r="Z89" s="1062"/>
      <c r="AA89" s="1028"/>
      <c r="AB89" s="1028"/>
      <c r="AC89" s="1028"/>
      <c r="AD89" s="1028"/>
      <c r="AE89" s="1028"/>
      <c r="AF89" s="1028"/>
      <c r="AG89" s="1028"/>
      <c r="AH89" s="1028"/>
      <c r="AI89" s="1028"/>
      <c r="AJ89" s="1028"/>
      <c r="AK89" s="1028"/>
      <c r="AL89" s="1028"/>
      <c r="AM89" s="1028"/>
      <c r="AN89" s="1028"/>
      <c r="AO89" s="1028"/>
      <c r="AP89" s="1028"/>
      <c r="AQ89" s="1028"/>
      <c r="AR89" s="1028"/>
      <c r="AS89" s="1028"/>
      <c r="AT89" s="1028"/>
      <c r="AU89" s="1028"/>
      <c r="AV89" s="1028"/>
      <c r="AW89" s="1028"/>
      <c r="AX89" s="1028"/>
      <c r="AY89" s="1028"/>
      <c r="AZ89" s="1028"/>
      <c r="BA89" s="1028"/>
    </row>
    <row r="90" spans="1:53" ht="12.75">
      <c r="A90" s="1063"/>
      <c r="B90" s="1060"/>
      <c r="C90" s="1060"/>
      <c r="D90" s="1060"/>
      <c r="E90" s="1060"/>
      <c r="F90" s="1060"/>
      <c r="G90" s="1060"/>
      <c r="H90" s="1060"/>
      <c r="I90" s="1062"/>
      <c r="J90" s="1062"/>
      <c r="K90" s="1062"/>
      <c r="L90" s="1062"/>
      <c r="M90" s="1062"/>
      <c r="N90" s="1062"/>
      <c r="O90" s="1062"/>
      <c r="P90" s="1062"/>
      <c r="Q90" s="1062"/>
      <c r="R90" s="1062"/>
      <c r="S90" s="1062"/>
      <c r="T90" s="1062"/>
      <c r="U90" s="1062"/>
      <c r="V90" s="1062"/>
      <c r="W90" s="1062"/>
      <c r="X90" s="1062"/>
      <c r="Y90" s="1062"/>
      <c r="Z90" s="1062"/>
      <c r="AA90" s="1028"/>
      <c r="AB90" s="1028"/>
      <c r="AC90" s="1028"/>
      <c r="AD90" s="1028"/>
      <c r="AE90" s="1028"/>
      <c r="AF90" s="1028"/>
      <c r="AG90" s="1028"/>
      <c r="AH90" s="1028"/>
      <c r="AI90" s="1028"/>
      <c r="AJ90" s="1028"/>
      <c r="AK90" s="1028"/>
      <c r="AL90" s="1028"/>
      <c r="AM90" s="1028"/>
      <c r="AN90" s="1028"/>
      <c r="AO90" s="1028"/>
      <c r="AP90" s="1028"/>
      <c r="AQ90" s="1028"/>
      <c r="AR90" s="1028"/>
      <c r="AS90" s="1028"/>
      <c r="AT90" s="1028"/>
      <c r="AU90" s="1028"/>
      <c r="AV90" s="1028"/>
      <c r="AW90" s="1028"/>
      <c r="AX90" s="1028"/>
      <c r="AY90" s="1028"/>
      <c r="AZ90" s="1028"/>
      <c r="BA90" s="1028"/>
    </row>
    <row r="91" spans="1:53" ht="12.75">
      <c r="A91" s="1060"/>
      <c r="B91" s="1063"/>
      <c r="C91" s="1063"/>
      <c r="D91" s="1063"/>
      <c r="E91" s="1064"/>
      <c r="F91" s="1064"/>
      <c r="G91" s="1062"/>
      <c r="H91" s="1062"/>
      <c r="I91" s="1062"/>
      <c r="J91" s="1062"/>
      <c r="K91" s="1062"/>
      <c r="L91" s="1062"/>
      <c r="M91" s="1062"/>
      <c r="N91" s="1062"/>
      <c r="O91" s="1062"/>
      <c r="P91" s="1062"/>
      <c r="Q91" s="1062"/>
      <c r="R91" s="1062"/>
      <c r="S91" s="1062"/>
      <c r="T91" s="1062"/>
      <c r="U91" s="1062"/>
      <c r="V91" s="1062"/>
      <c r="W91" s="1062"/>
      <c r="X91" s="1062"/>
      <c r="Y91" s="1062"/>
      <c r="Z91" s="1062"/>
      <c r="AA91" s="1028"/>
      <c r="AB91" s="1028"/>
      <c r="AC91" s="1028"/>
      <c r="AD91" s="1028"/>
      <c r="AE91" s="1028"/>
      <c r="AF91" s="1028"/>
      <c r="AG91" s="1028"/>
      <c r="AH91" s="1028"/>
      <c r="AI91" s="1028"/>
      <c r="AJ91" s="1028"/>
      <c r="AK91" s="1028"/>
      <c r="AL91" s="1028"/>
      <c r="AM91" s="1028"/>
      <c r="AN91" s="1028"/>
      <c r="AO91" s="1028"/>
      <c r="AP91" s="1028"/>
      <c r="AQ91" s="1028"/>
      <c r="AR91" s="1028"/>
      <c r="AS91" s="1028"/>
      <c r="AT91" s="1028"/>
      <c r="AU91" s="1028"/>
      <c r="AV91" s="1028"/>
      <c r="AW91" s="1028"/>
      <c r="AX91" s="1028"/>
      <c r="AY91" s="1028"/>
      <c r="AZ91" s="1028"/>
      <c r="BA91" s="1028"/>
    </row>
    <row r="92" spans="1:53" ht="12.75">
      <c r="A92" s="1028"/>
      <c r="B92" s="1028"/>
      <c r="C92" s="1064"/>
      <c r="D92" s="1064"/>
      <c r="E92" s="1064"/>
      <c r="F92" s="1064"/>
      <c r="G92" s="1063"/>
      <c r="H92" s="1063"/>
      <c r="I92" s="1062"/>
      <c r="J92" s="1062"/>
      <c r="K92" s="1062"/>
      <c r="L92" s="1062"/>
      <c r="M92" s="1062"/>
      <c r="N92" s="1062"/>
      <c r="O92" s="1062"/>
      <c r="P92" s="1062"/>
      <c r="Q92" s="1062"/>
      <c r="R92" s="1062"/>
      <c r="S92" s="1062"/>
      <c r="T92" s="1062"/>
      <c r="U92" s="1062"/>
      <c r="V92" s="1062"/>
      <c r="W92" s="1062"/>
      <c r="X92" s="1062"/>
      <c r="Y92" s="1062"/>
      <c r="Z92" s="1062"/>
      <c r="AA92" s="1028"/>
      <c r="AB92" s="1028"/>
      <c r="AC92" s="1028"/>
      <c r="AD92" s="1028"/>
      <c r="AE92" s="1028"/>
      <c r="AF92" s="1028"/>
      <c r="AG92" s="1028"/>
      <c r="AH92" s="1028"/>
      <c r="AI92" s="1028"/>
      <c r="AJ92" s="1028"/>
      <c r="AK92" s="1028"/>
      <c r="AL92" s="1028"/>
      <c r="AM92" s="1028"/>
      <c r="AN92" s="1028"/>
      <c r="AO92" s="1028"/>
      <c r="AP92" s="1028"/>
      <c r="AQ92" s="1028"/>
      <c r="AR92" s="1028"/>
      <c r="AS92" s="1028"/>
      <c r="AT92" s="1028"/>
      <c r="AU92" s="1028"/>
      <c r="AV92" s="1028"/>
      <c r="AW92" s="1028"/>
      <c r="AX92" s="1028"/>
      <c r="AY92" s="1028"/>
      <c r="AZ92" s="1028"/>
      <c r="BA92" s="1028"/>
    </row>
    <row r="93" spans="1:53" ht="12.75">
      <c r="A93" s="1028"/>
      <c r="B93" s="1028"/>
      <c r="C93" s="1064"/>
      <c r="D93" s="1064"/>
      <c r="E93" s="1064"/>
      <c r="F93" s="1064"/>
      <c r="G93" s="1064"/>
      <c r="H93" s="1064"/>
      <c r="I93" s="1062"/>
      <c r="J93" s="1062"/>
      <c r="K93" s="1062"/>
      <c r="L93" s="1062"/>
      <c r="M93" s="1062"/>
      <c r="N93" s="1062"/>
      <c r="O93" s="1062"/>
      <c r="P93" s="1062"/>
      <c r="Q93" s="1062"/>
      <c r="R93" s="1062"/>
      <c r="S93" s="1062"/>
      <c r="T93" s="1062"/>
      <c r="U93" s="1062"/>
      <c r="V93" s="1062"/>
      <c r="W93" s="1062"/>
      <c r="X93" s="1062"/>
      <c r="Y93" s="1062"/>
      <c r="Z93" s="1062"/>
      <c r="AA93" s="1028"/>
      <c r="AB93" s="1028"/>
      <c r="AC93" s="1028"/>
      <c r="AD93" s="1028"/>
      <c r="AE93" s="1028"/>
      <c r="AF93" s="1028"/>
      <c r="AG93" s="1028"/>
      <c r="AH93" s="1028"/>
      <c r="AI93" s="1028"/>
      <c r="AJ93" s="1028"/>
      <c r="AK93" s="1028"/>
      <c r="AL93" s="1028"/>
      <c r="AM93" s="1028"/>
      <c r="AN93" s="1028"/>
      <c r="AO93" s="1028"/>
      <c r="AP93" s="1028"/>
      <c r="AQ93" s="1028"/>
      <c r="AR93" s="1028"/>
      <c r="AS93" s="1028"/>
      <c r="AT93" s="1028"/>
      <c r="AU93" s="1028"/>
      <c r="AV93" s="1028"/>
      <c r="AW93" s="1028"/>
      <c r="AX93" s="1028"/>
      <c r="AY93" s="1028"/>
      <c r="AZ93" s="1028"/>
      <c r="BA93" s="1028"/>
    </row>
    <row r="94" spans="1:53" ht="12.75">
      <c r="A94" s="1028"/>
      <c r="B94" s="1028"/>
      <c r="C94" s="1064"/>
      <c r="D94" s="1064"/>
      <c r="E94" s="1064"/>
      <c r="F94" s="1064"/>
      <c r="G94" s="1064"/>
      <c r="H94" s="1064"/>
      <c r="I94" s="1062"/>
      <c r="J94" s="1062"/>
      <c r="K94" s="1062"/>
      <c r="L94" s="1062"/>
      <c r="M94" s="1062"/>
      <c r="N94" s="1062"/>
      <c r="O94" s="1062"/>
      <c r="P94" s="1062"/>
      <c r="Q94" s="1062"/>
      <c r="R94" s="1062"/>
      <c r="S94" s="1062"/>
      <c r="T94" s="1062"/>
      <c r="U94" s="1062"/>
      <c r="V94" s="1062"/>
      <c r="W94" s="1062"/>
      <c r="X94" s="1062"/>
      <c r="Y94" s="1062"/>
      <c r="Z94" s="1062"/>
      <c r="AA94" s="1028"/>
      <c r="AB94" s="1028"/>
      <c r="AC94" s="1028"/>
      <c r="AD94" s="1028"/>
      <c r="AE94" s="1028"/>
      <c r="AF94" s="1028"/>
      <c r="AG94" s="1028"/>
      <c r="AH94" s="1028"/>
      <c r="AI94" s="1028"/>
      <c r="AJ94" s="1028"/>
      <c r="AK94" s="1028"/>
      <c r="AL94" s="1028"/>
      <c r="AM94" s="1028"/>
      <c r="AN94" s="1028"/>
      <c r="AO94" s="1028"/>
      <c r="AP94" s="1028"/>
      <c r="AQ94" s="1028"/>
      <c r="AR94" s="1028"/>
      <c r="AS94" s="1028"/>
      <c r="AT94" s="1028"/>
      <c r="AU94" s="1028"/>
      <c r="AV94" s="1028"/>
      <c r="AW94" s="1028"/>
      <c r="AX94" s="1028"/>
      <c r="AY94" s="1028"/>
      <c r="AZ94" s="1028"/>
      <c r="BA94" s="1028"/>
    </row>
    <row r="95" spans="1:53" ht="12.75">
      <c r="A95" s="1028"/>
      <c r="B95" s="1028"/>
      <c r="C95" s="1028"/>
      <c r="D95" s="1028"/>
      <c r="E95" s="1028"/>
      <c r="F95" s="1028"/>
      <c r="G95" s="1028"/>
      <c r="H95" s="1028"/>
      <c r="I95" s="1062"/>
      <c r="J95" s="1062"/>
      <c r="K95" s="1062"/>
      <c r="L95" s="1062"/>
      <c r="M95" s="1062"/>
      <c r="N95" s="1062"/>
      <c r="O95" s="1062"/>
      <c r="P95" s="1062"/>
      <c r="Q95" s="1062"/>
      <c r="R95" s="1062"/>
      <c r="S95" s="1062"/>
      <c r="T95" s="1062"/>
      <c r="U95" s="1062"/>
      <c r="V95" s="1062"/>
      <c r="W95" s="1062"/>
      <c r="X95" s="1062"/>
      <c r="Y95" s="1062"/>
      <c r="Z95" s="1062"/>
      <c r="AA95" s="1028"/>
      <c r="AB95" s="1028"/>
      <c r="AC95" s="1028"/>
      <c r="AD95" s="1028"/>
      <c r="AE95" s="1028"/>
      <c r="AF95" s="1028"/>
      <c r="AG95" s="1028"/>
      <c r="AH95" s="1028"/>
      <c r="AI95" s="1028"/>
      <c r="AJ95" s="1028"/>
      <c r="AK95" s="1028"/>
      <c r="AL95" s="1028"/>
      <c r="AM95" s="1028"/>
      <c r="AN95" s="1028"/>
      <c r="AO95" s="1028"/>
      <c r="AP95" s="1028"/>
      <c r="AQ95" s="1028"/>
      <c r="AR95" s="1028"/>
      <c r="AS95" s="1028"/>
      <c r="AT95" s="1028"/>
      <c r="AU95" s="1028"/>
      <c r="AV95" s="1028"/>
      <c r="AW95" s="1028"/>
      <c r="AX95" s="1028"/>
      <c r="AY95" s="1028"/>
      <c r="AZ95" s="1028"/>
      <c r="BA95" s="1028"/>
    </row>
    <row r="96" spans="1:53" ht="12.75">
      <c r="A96" s="1028"/>
      <c r="B96" s="1028"/>
      <c r="C96" s="1028"/>
      <c r="D96" s="1028"/>
      <c r="E96" s="1028"/>
      <c r="F96" s="1028"/>
      <c r="G96" s="1028"/>
      <c r="H96" s="1028"/>
      <c r="I96" s="1062"/>
      <c r="J96" s="1062"/>
      <c r="K96" s="1062"/>
      <c r="L96" s="1062"/>
      <c r="M96" s="1062"/>
      <c r="N96" s="1062"/>
      <c r="O96" s="1062"/>
      <c r="P96" s="1062"/>
      <c r="Q96" s="1062"/>
      <c r="R96" s="1062"/>
      <c r="S96" s="1062"/>
      <c r="T96" s="1062"/>
      <c r="U96" s="1062"/>
      <c r="V96" s="1062"/>
      <c r="W96" s="1062"/>
      <c r="X96" s="1062"/>
      <c r="Y96" s="1062"/>
      <c r="Z96" s="1062"/>
      <c r="AA96" s="1028"/>
      <c r="AB96" s="1028"/>
      <c r="AC96" s="1028"/>
      <c r="AD96" s="1028"/>
      <c r="AE96" s="1028"/>
      <c r="AF96" s="1028"/>
      <c r="AG96" s="1028"/>
      <c r="AH96" s="1028"/>
      <c r="AI96" s="1028"/>
      <c r="AJ96" s="1028"/>
      <c r="AK96" s="1028"/>
      <c r="AL96" s="1028"/>
      <c r="AM96" s="1028"/>
      <c r="AN96" s="1028"/>
      <c r="AO96" s="1028"/>
      <c r="AP96" s="1028"/>
      <c r="AQ96" s="1028"/>
      <c r="AR96" s="1028"/>
      <c r="AS96" s="1028"/>
      <c r="AT96" s="1028"/>
      <c r="AU96" s="1028"/>
      <c r="AV96" s="1028"/>
      <c r="AW96" s="1028"/>
      <c r="AX96" s="1028"/>
      <c r="AY96" s="1028"/>
      <c r="AZ96" s="1028"/>
      <c r="BA96" s="1028"/>
    </row>
    <row r="97" spans="1:53" ht="12.75">
      <c r="A97" s="1028"/>
      <c r="B97" s="1028"/>
      <c r="C97" s="1028"/>
      <c r="D97" s="1028"/>
      <c r="E97" s="1028"/>
      <c r="F97" s="1028"/>
      <c r="G97" s="1028"/>
      <c r="H97" s="1028"/>
      <c r="I97" s="1062"/>
      <c r="J97" s="1062"/>
      <c r="K97" s="1062"/>
      <c r="L97" s="1062"/>
      <c r="M97" s="1062"/>
      <c r="N97" s="1062"/>
      <c r="O97" s="1062"/>
      <c r="P97" s="1062"/>
      <c r="Q97" s="1062"/>
      <c r="R97" s="1062"/>
      <c r="S97" s="1062"/>
      <c r="T97" s="1062"/>
      <c r="U97" s="1062"/>
      <c r="V97" s="1062"/>
      <c r="W97" s="1062"/>
      <c r="X97" s="1062"/>
      <c r="Y97" s="1062"/>
      <c r="Z97" s="1062"/>
      <c r="AA97" s="1028"/>
      <c r="AB97" s="1028"/>
      <c r="AC97" s="1028"/>
      <c r="AD97" s="1028"/>
      <c r="AE97" s="1028"/>
      <c r="AF97" s="1028"/>
      <c r="AG97" s="1028"/>
      <c r="AH97" s="1028"/>
      <c r="AI97" s="1028"/>
      <c r="AJ97" s="1028"/>
      <c r="AK97" s="1028"/>
      <c r="AL97" s="1028"/>
      <c r="AM97" s="1028"/>
      <c r="AN97" s="1028"/>
      <c r="AO97" s="1028"/>
      <c r="AP97" s="1028"/>
      <c r="AQ97" s="1028"/>
      <c r="AR97" s="1028"/>
      <c r="AS97" s="1028"/>
      <c r="AT97" s="1028"/>
      <c r="AU97" s="1028"/>
      <c r="AV97" s="1028"/>
      <c r="AW97" s="1028"/>
      <c r="AX97" s="1028"/>
      <c r="AY97" s="1028"/>
      <c r="AZ97" s="1028"/>
      <c r="BA97" s="1028"/>
    </row>
    <row r="98" spans="1:53" ht="12.75">
      <c r="A98" s="1028"/>
      <c r="B98" s="1028"/>
      <c r="C98" s="1028"/>
      <c r="D98" s="1028"/>
      <c r="E98" s="1028"/>
      <c r="F98" s="1028"/>
      <c r="G98" s="1028"/>
      <c r="H98" s="1028"/>
      <c r="I98" s="1062"/>
      <c r="J98" s="1062"/>
      <c r="K98" s="1062"/>
      <c r="L98" s="1062"/>
      <c r="M98" s="1062"/>
      <c r="N98" s="1062"/>
      <c r="O98" s="1062"/>
      <c r="P98" s="1062"/>
      <c r="Q98" s="1062"/>
      <c r="R98" s="1062"/>
      <c r="S98" s="1062"/>
      <c r="T98" s="1062"/>
      <c r="U98" s="1062"/>
      <c r="V98" s="1062"/>
      <c r="W98" s="1062"/>
      <c r="X98" s="1062"/>
      <c r="Y98" s="1062"/>
      <c r="Z98" s="1062"/>
      <c r="AA98" s="1028"/>
      <c r="AB98" s="1028"/>
      <c r="AC98" s="1028"/>
      <c r="AD98" s="1028"/>
      <c r="AE98" s="1028"/>
      <c r="AF98" s="1028"/>
      <c r="AG98" s="1028"/>
      <c r="AH98" s="1028"/>
      <c r="AI98" s="1028"/>
      <c r="AJ98" s="1028"/>
      <c r="AK98" s="1028"/>
      <c r="AL98" s="1028"/>
      <c r="AM98" s="1028"/>
      <c r="AN98" s="1028"/>
      <c r="AO98" s="1028"/>
      <c r="AP98" s="1028"/>
      <c r="AQ98" s="1028"/>
      <c r="AR98" s="1028"/>
      <c r="AS98" s="1028"/>
      <c r="AT98" s="1028"/>
      <c r="AU98" s="1028"/>
      <c r="AV98" s="1028"/>
      <c r="AW98" s="1028"/>
      <c r="AX98" s="1028"/>
      <c r="AY98" s="1028"/>
      <c r="AZ98" s="1028"/>
      <c r="BA98" s="1028"/>
    </row>
    <row r="99" spans="1:53" ht="12.75">
      <c r="A99" s="1028"/>
      <c r="B99" s="1028"/>
      <c r="C99" s="1028"/>
      <c r="D99" s="1028"/>
      <c r="E99" s="1028"/>
      <c r="F99" s="1028"/>
      <c r="G99" s="1028"/>
      <c r="H99" s="1028"/>
      <c r="I99" s="1062"/>
      <c r="J99" s="1062"/>
      <c r="K99" s="1062"/>
      <c r="L99" s="1062"/>
      <c r="M99" s="1062"/>
      <c r="N99" s="1062"/>
      <c r="O99" s="1062"/>
      <c r="P99" s="1062"/>
      <c r="Q99" s="1062"/>
      <c r="R99" s="1062"/>
      <c r="S99" s="1062"/>
      <c r="T99" s="1062"/>
      <c r="U99" s="1062"/>
      <c r="V99" s="1062"/>
      <c r="W99" s="1062"/>
      <c r="X99" s="1062"/>
      <c r="Y99" s="1062"/>
      <c r="Z99" s="1062"/>
      <c r="AA99" s="1028"/>
      <c r="AB99" s="1028"/>
      <c r="AC99" s="1028"/>
      <c r="AD99" s="1028"/>
      <c r="AE99" s="1028"/>
      <c r="AF99" s="1028"/>
      <c r="AG99" s="1028"/>
      <c r="AH99" s="1028"/>
      <c r="AI99" s="1028"/>
      <c r="AJ99" s="1028"/>
      <c r="AK99" s="1028"/>
      <c r="AL99" s="1028"/>
      <c r="AM99" s="1028"/>
      <c r="AN99" s="1028"/>
      <c r="AO99" s="1028"/>
      <c r="AP99" s="1028"/>
      <c r="AQ99" s="1028"/>
      <c r="AR99" s="1028"/>
      <c r="AS99" s="1028"/>
      <c r="AT99" s="1028"/>
      <c r="AU99" s="1028"/>
      <c r="AV99" s="1028"/>
      <c r="AW99" s="1028"/>
      <c r="AX99" s="1028"/>
      <c r="AY99" s="1028"/>
      <c r="AZ99" s="1028"/>
      <c r="BA99" s="1028"/>
    </row>
    <row r="100" spans="1:53" ht="12.75">
      <c r="A100" s="1028"/>
      <c r="B100" s="1028"/>
      <c r="C100" s="1028"/>
      <c r="D100" s="1028"/>
      <c r="E100" s="1028"/>
      <c r="F100" s="1028"/>
      <c r="G100" s="1028"/>
      <c r="H100" s="1028"/>
      <c r="I100" s="1062"/>
      <c r="J100" s="1062"/>
      <c r="K100" s="1062"/>
      <c r="L100" s="1062"/>
      <c r="M100" s="1062"/>
      <c r="N100" s="1062"/>
      <c r="O100" s="1062"/>
      <c r="P100" s="1062"/>
      <c r="Q100" s="1062"/>
      <c r="R100" s="1062"/>
      <c r="S100" s="1062"/>
      <c r="T100" s="1062"/>
      <c r="U100" s="1062"/>
      <c r="V100" s="1062"/>
      <c r="W100" s="1062"/>
      <c r="X100" s="1062"/>
      <c r="Y100" s="1062"/>
      <c r="Z100" s="1062"/>
      <c r="AA100" s="1028"/>
      <c r="AB100" s="1028"/>
      <c r="AC100" s="1028"/>
      <c r="AD100" s="1028"/>
      <c r="AE100" s="1028"/>
      <c r="AF100" s="1028"/>
      <c r="AG100" s="1028"/>
      <c r="AH100" s="1028"/>
      <c r="AI100" s="1028"/>
      <c r="AJ100" s="1028"/>
      <c r="AK100" s="1028"/>
      <c r="AL100" s="1028"/>
      <c r="AM100" s="1028"/>
      <c r="AN100" s="1028"/>
      <c r="AO100" s="1028"/>
      <c r="AP100" s="1028"/>
      <c r="AQ100" s="1028"/>
      <c r="AR100" s="1028"/>
      <c r="AS100" s="1028"/>
      <c r="AT100" s="1028"/>
      <c r="AU100" s="1028"/>
      <c r="AV100" s="1028"/>
      <c r="AW100" s="1028"/>
      <c r="AX100" s="1028"/>
      <c r="AY100" s="1028"/>
      <c r="AZ100" s="1028"/>
      <c r="BA100" s="1028"/>
    </row>
    <row r="101" spans="1:53" ht="12.75">
      <c r="A101" s="1028"/>
      <c r="B101" s="1028"/>
      <c r="C101" s="1028"/>
      <c r="D101" s="1028"/>
      <c r="E101" s="1028"/>
      <c r="F101" s="1028"/>
      <c r="G101" s="1028"/>
      <c r="H101" s="1028"/>
      <c r="I101" s="1062"/>
      <c r="J101" s="1062"/>
      <c r="K101" s="1062"/>
      <c r="L101" s="1062"/>
      <c r="M101" s="1062"/>
      <c r="N101" s="1062"/>
      <c r="O101" s="1062"/>
      <c r="P101" s="1062"/>
      <c r="Q101" s="1062"/>
      <c r="R101" s="1062"/>
      <c r="S101" s="1062"/>
      <c r="T101" s="1062"/>
      <c r="U101" s="1062"/>
      <c r="V101" s="1062"/>
      <c r="W101" s="1062"/>
      <c r="X101" s="1062"/>
      <c r="Y101" s="1062"/>
      <c r="Z101" s="1062"/>
      <c r="AA101" s="1028"/>
      <c r="AB101" s="1028"/>
      <c r="AC101" s="1028"/>
      <c r="AD101" s="1028"/>
      <c r="AE101" s="1028"/>
      <c r="AF101" s="1028"/>
      <c r="AG101" s="1028"/>
      <c r="AH101" s="1028"/>
      <c r="AI101" s="1028"/>
      <c r="AJ101" s="1028"/>
      <c r="AK101" s="1028"/>
      <c r="AL101" s="1028"/>
      <c r="AM101" s="1028"/>
      <c r="AN101" s="1028"/>
      <c r="AO101" s="1028"/>
      <c r="AP101" s="1028"/>
      <c r="AQ101" s="1028"/>
      <c r="AR101" s="1028"/>
      <c r="AS101" s="1028"/>
      <c r="AT101" s="1028"/>
      <c r="AU101" s="1028"/>
      <c r="AV101" s="1028"/>
      <c r="AW101" s="1028"/>
      <c r="AX101" s="1028"/>
      <c r="AY101" s="1028"/>
      <c r="AZ101" s="1028"/>
      <c r="BA101" s="1028"/>
    </row>
    <row r="102" spans="1:53" ht="12.75">
      <c r="A102" s="1028"/>
      <c r="B102" s="1028"/>
      <c r="C102" s="1028"/>
      <c r="D102" s="1028"/>
      <c r="E102" s="1028"/>
      <c r="F102" s="1028"/>
      <c r="G102" s="1028"/>
      <c r="H102" s="1028"/>
      <c r="I102" s="1062"/>
      <c r="J102" s="1062"/>
      <c r="K102" s="1062"/>
      <c r="L102" s="1062"/>
      <c r="M102" s="1062"/>
      <c r="N102" s="1062"/>
      <c r="O102" s="1062"/>
      <c r="P102" s="1062"/>
      <c r="Q102" s="1062"/>
      <c r="R102" s="1062"/>
      <c r="S102" s="1062"/>
      <c r="T102" s="1062"/>
      <c r="U102" s="1062"/>
      <c r="V102" s="1062"/>
      <c r="W102" s="1062"/>
      <c r="X102" s="1062"/>
      <c r="Y102" s="1062"/>
      <c r="Z102" s="1062"/>
      <c r="AA102" s="1028"/>
      <c r="AB102" s="1028"/>
      <c r="AC102" s="1028"/>
      <c r="AD102" s="1028"/>
      <c r="AE102" s="1028"/>
      <c r="AF102" s="1028"/>
      <c r="AG102" s="1028"/>
      <c r="AH102" s="1028"/>
      <c r="AI102" s="1028"/>
      <c r="AJ102" s="1028"/>
      <c r="AK102" s="1028"/>
      <c r="AL102" s="1028"/>
      <c r="AM102" s="1028"/>
      <c r="AN102" s="1028"/>
      <c r="AO102" s="1028"/>
      <c r="AP102" s="1028"/>
      <c r="AQ102" s="1028"/>
      <c r="AR102" s="1028"/>
      <c r="AS102" s="1028"/>
      <c r="AT102" s="1028"/>
      <c r="AU102" s="1028"/>
      <c r="AV102" s="1028"/>
      <c r="AW102" s="1028"/>
      <c r="AX102" s="1028"/>
      <c r="AY102" s="1028"/>
      <c r="AZ102" s="1028"/>
      <c r="BA102" s="1028"/>
    </row>
    <row r="103" spans="1:53" ht="12.75">
      <c r="A103" s="1028"/>
      <c r="B103" s="1028"/>
      <c r="C103" s="1028"/>
      <c r="D103" s="1028"/>
      <c r="E103" s="1028"/>
      <c r="F103" s="1028"/>
      <c r="G103" s="1028"/>
      <c r="H103" s="1028"/>
      <c r="I103" s="1062"/>
      <c r="J103" s="1062"/>
      <c r="K103" s="1062"/>
      <c r="L103" s="1062"/>
      <c r="M103" s="1062"/>
      <c r="N103" s="1062"/>
      <c r="O103" s="1062"/>
      <c r="P103" s="1062"/>
      <c r="Q103" s="1062"/>
      <c r="R103" s="1062"/>
      <c r="S103" s="1062"/>
      <c r="T103" s="1062"/>
      <c r="U103" s="1062"/>
      <c r="V103" s="1062"/>
      <c r="W103" s="1062"/>
      <c r="X103" s="1062"/>
      <c r="Y103" s="1062"/>
      <c r="Z103" s="1062"/>
      <c r="AA103" s="1028"/>
      <c r="AB103" s="1028"/>
      <c r="AC103" s="1028"/>
      <c r="AD103" s="1028"/>
      <c r="AE103" s="1028"/>
      <c r="AF103" s="1028"/>
      <c r="AG103" s="1028"/>
      <c r="AH103" s="1028"/>
      <c r="AI103" s="1028"/>
      <c r="AJ103" s="1028"/>
      <c r="AK103" s="1028"/>
      <c r="AL103" s="1028"/>
      <c r="AM103" s="1028"/>
      <c r="AN103" s="1028"/>
      <c r="AO103" s="1028"/>
      <c r="AP103" s="1028"/>
      <c r="AQ103" s="1028"/>
      <c r="AR103" s="1028"/>
      <c r="AS103" s="1028"/>
      <c r="AT103" s="1028"/>
      <c r="AU103" s="1028"/>
      <c r="AV103" s="1028"/>
      <c r="AW103" s="1028"/>
      <c r="AX103" s="1028"/>
      <c r="AY103" s="1028"/>
      <c r="AZ103" s="1028"/>
      <c r="BA103" s="1028"/>
    </row>
    <row r="104" spans="1:53" ht="12.75">
      <c r="A104" s="1028"/>
      <c r="B104" s="1028"/>
      <c r="C104" s="1028"/>
      <c r="D104" s="1028"/>
      <c r="E104" s="1028"/>
      <c r="F104" s="1028"/>
      <c r="G104" s="1028"/>
      <c r="H104" s="1028"/>
      <c r="I104" s="1062"/>
      <c r="J104" s="1062"/>
      <c r="K104" s="1062"/>
      <c r="L104" s="1062"/>
      <c r="M104" s="1062"/>
      <c r="N104" s="1062"/>
      <c r="O104" s="1062"/>
      <c r="P104" s="1062"/>
      <c r="Q104" s="1062"/>
      <c r="R104" s="1062"/>
      <c r="S104" s="1062"/>
      <c r="T104" s="1062"/>
      <c r="U104" s="1062"/>
      <c r="V104" s="1062"/>
      <c r="W104" s="1062"/>
      <c r="X104" s="1062"/>
      <c r="Y104" s="1062"/>
      <c r="Z104" s="1062"/>
      <c r="AA104" s="1028"/>
      <c r="AB104" s="1028"/>
      <c r="AC104" s="1028"/>
      <c r="AD104" s="1028"/>
      <c r="AE104" s="1028"/>
      <c r="AF104" s="1028"/>
      <c r="AG104" s="1028"/>
      <c r="AH104" s="1028"/>
      <c r="AI104" s="1028"/>
      <c r="AJ104" s="1028"/>
      <c r="AK104" s="1028"/>
      <c r="AL104" s="1028"/>
      <c r="AM104" s="1028"/>
      <c r="AN104" s="1028"/>
      <c r="AO104" s="1028"/>
      <c r="AP104" s="1028"/>
      <c r="AQ104" s="1028"/>
      <c r="AR104" s="1028"/>
      <c r="AS104" s="1028"/>
      <c r="AT104" s="1028"/>
      <c r="AU104" s="1028"/>
      <c r="AV104" s="1028"/>
      <c r="AW104" s="1028"/>
      <c r="AX104" s="1028"/>
      <c r="AY104" s="1028"/>
      <c r="AZ104" s="1028"/>
      <c r="BA104" s="1028"/>
    </row>
    <row r="105" spans="1:53" ht="12.75">
      <c r="A105" s="1028"/>
      <c r="B105" s="1028"/>
      <c r="C105" s="1028"/>
      <c r="D105" s="1028"/>
      <c r="E105" s="1028"/>
      <c r="F105" s="1028"/>
      <c r="G105" s="1028"/>
      <c r="H105" s="1028"/>
      <c r="I105" s="1062"/>
      <c r="J105" s="1062"/>
      <c r="K105" s="1062"/>
      <c r="L105" s="1062"/>
      <c r="M105" s="1062"/>
      <c r="N105" s="1062"/>
      <c r="O105" s="1062"/>
      <c r="P105" s="1062"/>
      <c r="Q105" s="1062"/>
      <c r="R105" s="1062"/>
      <c r="S105" s="1062"/>
      <c r="T105" s="1062"/>
      <c r="U105" s="1062"/>
      <c r="V105" s="1062"/>
      <c r="W105" s="1062"/>
      <c r="X105" s="1062"/>
      <c r="Y105" s="1062"/>
      <c r="Z105" s="1062"/>
      <c r="AA105" s="1028"/>
      <c r="AB105" s="1028"/>
      <c r="AC105" s="1028"/>
      <c r="AD105" s="1028"/>
      <c r="AE105" s="1028"/>
      <c r="AF105" s="1028"/>
      <c r="AG105" s="1028"/>
      <c r="AH105" s="1028"/>
      <c r="AI105" s="1028"/>
      <c r="AJ105" s="1028"/>
      <c r="AK105" s="1028"/>
      <c r="AL105" s="1028"/>
      <c r="AM105" s="1028"/>
      <c r="AN105" s="1028"/>
      <c r="AO105" s="1028"/>
      <c r="AP105" s="1028"/>
      <c r="AQ105" s="1028"/>
      <c r="AR105" s="1028"/>
      <c r="AS105" s="1028"/>
      <c r="AT105" s="1028"/>
      <c r="AU105" s="1028"/>
      <c r="AV105" s="1028"/>
      <c r="AW105" s="1028"/>
      <c r="AX105" s="1028"/>
      <c r="AY105" s="1028"/>
      <c r="AZ105" s="1028"/>
      <c r="BA105" s="1028"/>
    </row>
    <row r="106" spans="1:53" ht="12.75">
      <c r="A106" s="1028"/>
      <c r="B106" s="1028"/>
      <c r="C106" s="1028"/>
      <c r="D106" s="1028"/>
      <c r="E106" s="1028"/>
      <c r="F106" s="1028"/>
      <c r="G106" s="1028"/>
      <c r="H106" s="1028"/>
      <c r="I106" s="1062"/>
      <c r="J106" s="1062"/>
      <c r="K106" s="1062"/>
      <c r="L106" s="1062"/>
      <c r="M106" s="1062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1028"/>
      <c r="AB106" s="1028"/>
      <c r="AC106" s="1028"/>
      <c r="AD106" s="1028"/>
      <c r="AE106" s="1028"/>
      <c r="AF106" s="1028"/>
      <c r="AG106" s="1028"/>
      <c r="AH106" s="1028"/>
      <c r="AI106" s="1028"/>
      <c r="AJ106" s="1028"/>
      <c r="AK106" s="1028"/>
      <c r="AL106" s="1028"/>
      <c r="AM106" s="1028"/>
      <c r="AN106" s="1028"/>
      <c r="AO106" s="1028"/>
      <c r="AP106" s="1028"/>
      <c r="AQ106" s="1028"/>
      <c r="AR106" s="1028"/>
      <c r="AS106" s="1028"/>
      <c r="AT106" s="1028"/>
      <c r="AU106" s="1028"/>
      <c r="AV106" s="1028"/>
      <c r="AW106" s="1028"/>
      <c r="AX106" s="1028"/>
      <c r="AY106" s="1028"/>
      <c r="AZ106" s="1028"/>
      <c r="BA106" s="1028"/>
    </row>
    <row r="107" spans="1:53" ht="12.75">
      <c r="A107" s="1028"/>
      <c r="B107" s="1028"/>
      <c r="C107" s="1028"/>
      <c r="D107" s="1028"/>
      <c r="E107" s="1028"/>
      <c r="F107" s="1028"/>
      <c r="G107" s="1028"/>
      <c r="H107" s="1028"/>
      <c r="I107" s="1062"/>
      <c r="J107" s="1062"/>
      <c r="K107" s="1062"/>
      <c r="L107" s="1062"/>
      <c r="M107" s="1062"/>
      <c r="N107" s="1062"/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2"/>
      <c r="Y107" s="1062"/>
      <c r="Z107" s="1062"/>
      <c r="AA107" s="1028"/>
      <c r="AB107" s="1028"/>
      <c r="AC107" s="1028"/>
      <c r="AD107" s="1028"/>
      <c r="AE107" s="1028"/>
      <c r="AF107" s="1028"/>
      <c r="AG107" s="1028"/>
      <c r="AH107" s="1028"/>
      <c r="AI107" s="1028"/>
      <c r="AJ107" s="1028"/>
      <c r="AK107" s="1028"/>
      <c r="AL107" s="1028"/>
      <c r="AM107" s="1028"/>
      <c r="AN107" s="1028"/>
      <c r="AO107" s="1028"/>
      <c r="AP107" s="1028"/>
      <c r="AQ107" s="1028"/>
      <c r="AR107" s="1028"/>
      <c r="AS107" s="1028"/>
      <c r="AT107" s="1028"/>
      <c r="AU107" s="1028"/>
      <c r="AV107" s="1028"/>
      <c r="AW107" s="1028"/>
      <c r="AX107" s="1028"/>
      <c r="AY107" s="1028"/>
      <c r="AZ107" s="1028"/>
      <c r="BA107" s="1028"/>
    </row>
    <row r="108" spans="1:53" ht="12.75">
      <c r="A108" s="1028"/>
      <c r="B108" s="1028"/>
      <c r="C108" s="1028"/>
      <c r="D108" s="1028"/>
      <c r="E108" s="1028"/>
      <c r="F108" s="1028"/>
      <c r="G108" s="1028"/>
      <c r="H108" s="1028"/>
      <c r="I108" s="1062"/>
      <c r="J108" s="1062"/>
      <c r="K108" s="1062"/>
      <c r="L108" s="1062"/>
      <c r="M108" s="1062"/>
      <c r="N108" s="1062"/>
      <c r="O108" s="1062"/>
      <c r="P108" s="1062"/>
      <c r="Q108" s="1062"/>
      <c r="R108" s="1062"/>
      <c r="S108" s="1062"/>
      <c r="T108" s="1062"/>
      <c r="U108" s="1062"/>
      <c r="V108" s="1062"/>
      <c r="W108" s="1062"/>
      <c r="X108" s="1062"/>
      <c r="Y108" s="1062"/>
      <c r="Z108" s="1062"/>
      <c r="AA108" s="1028"/>
      <c r="AB108" s="1028"/>
      <c r="AC108" s="1028"/>
      <c r="AD108" s="1028"/>
      <c r="AE108" s="1028"/>
      <c r="AF108" s="1028"/>
      <c r="AG108" s="1028"/>
      <c r="AH108" s="1028"/>
      <c r="AI108" s="1028"/>
      <c r="AJ108" s="1028"/>
      <c r="AK108" s="1028"/>
      <c r="AL108" s="1028"/>
      <c r="AM108" s="1028"/>
      <c r="AN108" s="1028"/>
      <c r="AO108" s="1028"/>
      <c r="AP108" s="1028"/>
      <c r="AQ108" s="1028"/>
      <c r="AR108" s="1028"/>
      <c r="AS108" s="1028"/>
      <c r="AT108" s="1028"/>
      <c r="AU108" s="1028"/>
      <c r="AV108" s="1028"/>
      <c r="AW108" s="1028"/>
      <c r="AX108" s="1028"/>
      <c r="AY108" s="1028"/>
      <c r="AZ108" s="1028"/>
      <c r="BA108" s="1028"/>
    </row>
    <row r="109" spans="1:53" ht="12.75">
      <c r="A109" s="1028"/>
      <c r="B109" s="1028"/>
      <c r="C109" s="1028"/>
      <c r="D109" s="1028"/>
      <c r="E109" s="1028"/>
      <c r="F109" s="1028"/>
      <c r="G109" s="1028"/>
      <c r="H109" s="1028"/>
      <c r="I109" s="1062"/>
      <c r="J109" s="1062"/>
      <c r="K109" s="1062"/>
      <c r="L109" s="1062"/>
      <c r="M109" s="1062"/>
      <c r="N109" s="1062"/>
      <c r="O109" s="1062"/>
      <c r="P109" s="1062"/>
      <c r="Q109" s="1062"/>
      <c r="R109" s="1062"/>
      <c r="S109" s="1062"/>
      <c r="T109" s="1062"/>
      <c r="U109" s="1062"/>
      <c r="V109" s="1062"/>
      <c r="W109" s="1062"/>
      <c r="X109" s="1062"/>
      <c r="Y109" s="1062"/>
      <c r="Z109" s="1062"/>
      <c r="AA109" s="1028"/>
      <c r="AB109" s="1028"/>
      <c r="AC109" s="1028"/>
      <c r="AD109" s="1028"/>
      <c r="AE109" s="1028"/>
      <c r="AF109" s="1028"/>
      <c r="AG109" s="1028"/>
      <c r="AH109" s="1028"/>
      <c r="AI109" s="1028"/>
      <c r="AJ109" s="1028"/>
      <c r="AK109" s="1028"/>
      <c r="AL109" s="1028"/>
      <c r="AM109" s="1028"/>
      <c r="AN109" s="1028"/>
      <c r="AO109" s="1028"/>
      <c r="AP109" s="1028"/>
      <c r="AQ109" s="1028"/>
      <c r="AR109" s="1028"/>
      <c r="AS109" s="1028"/>
      <c r="AT109" s="1028"/>
      <c r="AU109" s="1028"/>
      <c r="AV109" s="1028"/>
      <c r="AW109" s="1028"/>
      <c r="AX109" s="1028"/>
      <c r="AY109" s="1028"/>
      <c r="AZ109" s="1028"/>
      <c r="BA109" s="1028"/>
    </row>
    <row r="110" spans="1:53" ht="12.75">
      <c r="A110" s="1028"/>
      <c r="B110" s="1028"/>
      <c r="C110" s="1028"/>
      <c r="D110" s="1028"/>
      <c r="E110" s="1028"/>
      <c r="F110" s="1028"/>
      <c r="G110" s="1028"/>
      <c r="H110" s="1028"/>
      <c r="I110" s="1062"/>
      <c r="J110" s="1062"/>
      <c r="K110" s="1062"/>
      <c r="L110" s="1062"/>
      <c r="M110" s="1062"/>
      <c r="N110" s="1062"/>
      <c r="O110" s="1062"/>
      <c r="P110" s="1062"/>
      <c r="Q110" s="1062"/>
      <c r="R110" s="1062"/>
      <c r="S110" s="1062"/>
      <c r="T110" s="1062"/>
      <c r="U110" s="1062"/>
      <c r="V110" s="1062"/>
      <c r="W110" s="1062"/>
      <c r="X110" s="1062"/>
      <c r="Y110" s="1062"/>
      <c r="Z110" s="1062"/>
      <c r="AA110" s="1028"/>
      <c r="AB110" s="1028"/>
      <c r="AC110" s="1028"/>
      <c r="AD110" s="1028"/>
      <c r="AE110" s="1028"/>
      <c r="AF110" s="1028"/>
      <c r="AG110" s="1028"/>
      <c r="AH110" s="1028"/>
      <c r="AI110" s="1028"/>
      <c r="AJ110" s="1028"/>
      <c r="AK110" s="1028"/>
      <c r="AL110" s="1028"/>
      <c r="AM110" s="1028"/>
      <c r="AN110" s="1028"/>
      <c r="AO110" s="1028"/>
      <c r="AP110" s="1028"/>
      <c r="AQ110" s="1028"/>
      <c r="AR110" s="1028"/>
      <c r="AS110" s="1028"/>
      <c r="AT110" s="1028"/>
      <c r="AU110" s="1028"/>
      <c r="AV110" s="1028"/>
      <c r="AW110" s="1028"/>
      <c r="AX110" s="1028"/>
      <c r="AY110" s="1028"/>
      <c r="AZ110" s="1028"/>
      <c r="BA110" s="1028"/>
    </row>
    <row r="111" spans="1:53" ht="12.75">
      <c r="A111" s="1028"/>
      <c r="B111" s="1028"/>
      <c r="C111" s="1028"/>
      <c r="D111" s="1028"/>
      <c r="E111" s="1028"/>
      <c r="F111" s="1028"/>
      <c r="G111" s="1028"/>
      <c r="H111" s="1028"/>
      <c r="I111" s="1062"/>
      <c r="J111" s="1062"/>
      <c r="K111" s="1062"/>
      <c r="L111" s="1062"/>
      <c r="M111" s="1062"/>
      <c r="N111" s="1062"/>
      <c r="O111" s="1062"/>
      <c r="P111" s="1062"/>
      <c r="Q111" s="1062"/>
      <c r="R111" s="1062"/>
      <c r="S111" s="1062"/>
      <c r="T111" s="1062"/>
      <c r="U111" s="1062"/>
      <c r="V111" s="1062"/>
      <c r="W111" s="1062"/>
      <c r="X111" s="1062"/>
      <c r="Y111" s="1062"/>
      <c r="Z111" s="1062"/>
      <c r="AA111" s="1028"/>
      <c r="AB111" s="1028"/>
      <c r="AC111" s="1028"/>
      <c r="AD111" s="1028"/>
      <c r="AE111" s="1028"/>
      <c r="AF111" s="1028"/>
      <c r="AG111" s="1028"/>
      <c r="AH111" s="1028"/>
      <c r="AI111" s="1028"/>
      <c r="AJ111" s="1028"/>
      <c r="AK111" s="1028"/>
      <c r="AL111" s="1028"/>
      <c r="AM111" s="1028"/>
      <c r="AN111" s="1028"/>
      <c r="AO111" s="1028"/>
      <c r="AP111" s="1028"/>
      <c r="AQ111" s="1028"/>
      <c r="AR111" s="1028"/>
      <c r="AS111" s="1028"/>
      <c r="AT111" s="1028"/>
      <c r="AU111" s="1028"/>
      <c r="AV111" s="1028"/>
      <c r="AW111" s="1028"/>
      <c r="AX111" s="1028"/>
      <c r="AY111" s="1028"/>
      <c r="AZ111" s="1028"/>
      <c r="BA111" s="1028"/>
    </row>
    <row r="112" spans="1:53" ht="12.75">
      <c r="A112" s="1028"/>
      <c r="B112" s="1028"/>
      <c r="C112" s="1028"/>
      <c r="D112" s="1028"/>
      <c r="E112" s="1028"/>
      <c r="F112" s="1028"/>
      <c r="G112" s="1028"/>
      <c r="H112" s="1028"/>
      <c r="I112" s="1062"/>
      <c r="J112" s="1062"/>
      <c r="K112" s="1062"/>
      <c r="L112" s="1062"/>
      <c r="M112" s="1062"/>
      <c r="N112" s="1062"/>
      <c r="O112" s="1062"/>
      <c r="P112" s="1062"/>
      <c r="Q112" s="1062"/>
      <c r="R112" s="1062"/>
      <c r="S112" s="1062"/>
      <c r="T112" s="1062"/>
      <c r="U112" s="1062"/>
      <c r="V112" s="1062"/>
      <c r="W112" s="1062"/>
      <c r="X112" s="1062"/>
      <c r="Y112" s="1062"/>
      <c r="Z112" s="1062"/>
      <c r="AA112" s="1028"/>
      <c r="AB112" s="1028"/>
      <c r="AC112" s="1028"/>
      <c r="AD112" s="1028"/>
      <c r="AE112" s="1028"/>
      <c r="AF112" s="1028"/>
      <c r="AG112" s="1028"/>
      <c r="AH112" s="1028"/>
      <c r="AI112" s="1028"/>
      <c r="AJ112" s="1028"/>
      <c r="AK112" s="1028"/>
      <c r="AL112" s="1028"/>
      <c r="AM112" s="1028"/>
      <c r="AN112" s="1028"/>
      <c r="AO112" s="1028"/>
      <c r="AP112" s="1028"/>
      <c r="AQ112" s="1028"/>
      <c r="AR112" s="1028"/>
      <c r="AS112" s="1028"/>
      <c r="AT112" s="1028"/>
      <c r="AU112" s="1028"/>
      <c r="AV112" s="1028"/>
      <c r="AW112" s="1028"/>
      <c r="AX112" s="1028"/>
      <c r="AY112" s="1028"/>
      <c r="AZ112" s="1028"/>
      <c r="BA112" s="1028"/>
    </row>
    <row r="113" spans="1:53" ht="12.75">
      <c r="A113" s="1028"/>
      <c r="B113" s="1028"/>
      <c r="C113" s="1028"/>
      <c r="D113" s="1028"/>
      <c r="E113" s="1028"/>
      <c r="F113" s="1028"/>
      <c r="G113" s="1028"/>
      <c r="H113" s="1028"/>
      <c r="I113" s="1062"/>
      <c r="J113" s="1062"/>
      <c r="K113" s="1062"/>
      <c r="L113" s="1062"/>
      <c r="M113" s="1062"/>
      <c r="N113" s="1062"/>
      <c r="O113" s="1062"/>
      <c r="P113" s="1062"/>
      <c r="Q113" s="1062"/>
      <c r="R113" s="1062"/>
      <c r="S113" s="1062"/>
      <c r="T113" s="1062"/>
      <c r="U113" s="1062"/>
      <c r="V113" s="1062"/>
      <c r="W113" s="1062"/>
      <c r="X113" s="1062"/>
      <c r="Y113" s="1062"/>
      <c r="Z113" s="1062"/>
      <c r="AA113" s="1028"/>
      <c r="AB113" s="1028"/>
      <c r="AC113" s="1028"/>
      <c r="AD113" s="1028"/>
      <c r="AE113" s="1028"/>
      <c r="AF113" s="1028"/>
      <c r="AG113" s="1028"/>
      <c r="AH113" s="1028"/>
      <c r="AI113" s="1028"/>
      <c r="AJ113" s="1028"/>
      <c r="AK113" s="1028"/>
      <c r="AL113" s="1028"/>
      <c r="AM113" s="1028"/>
      <c r="AN113" s="1028"/>
      <c r="AO113" s="1028"/>
      <c r="AP113" s="1028"/>
      <c r="AQ113" s="1028"/>
      <c r="AR113" s="1028"/>
      <c r="AS113" s="1028"/>
      <c r="AT113" s="1028"/>
      <c r="AU113" s="1028"/>
      <c r="AV113" s="1028"/>
      <c r="AW113" s="1028"/>
      <c r="AX113" s="1028"/>
      <c r="AY113" s="1028"/>
      <c r="AZ113" s="1028"/>
      <c r="BA113" s="1028"/>
    </row>
    <row r="114" spans="1:53" ht="12.75">
      <c r="A114" s="1028"/>
      <c r="B114" s="1028"/>
      <c r="C114" s="1028"/>
      <c r="D114" s="1028"/>
      <c r="E114" s="1028"/>
      <c r="F114" s="1028"/>
      <c r="G114" s="1028"/>
      <c r="H114" s="1028"/>
      <c r="I114" s="1062"/>
      <c r="J114" s="1062"/>
      <c r="K114" s="1062"/>
      <c r="L114" s="1062"/>
      <c r="M114" s="1062"/>
      <c r="N114" s="1062"/>
      <c r="O114" s="1062"/>
      <c r="P114" s="1062"/>
      <c r="Q114" s="1062"/>
      <c r="R114" s="1062"/>
      <c r="S114" s="1062"/>
      <c r="T114" s="1062"/>
      <c r="U114" s="1062"/>
      <c r="V114" s="1062"/>
      <c r="W114" s="1062"/>
      <c r="X114" s="1062"/>
      <c r="Y114" s="1062"/>
      <c r="Z114" s="1062"/>
      <c r="AA114" s="1028"/>
      <c r="AB114" s="1028"/>
      <c r="AC114" s="1028"/>
      <c r="AD114" s="1028"/>
      <c r="AE114" s="1028"/>
      <c r="AF114" s="1028"/>
      <c r="AG114" s="1028"/>
      <c r="AH114" s="1028"/>
      <c r="AI114" s="1028"/>
      <c r="AJ114" s="1028"/>
      <c r="AK114" s="1028"/>
      <c r="AL114" s="1028"/>
      <c r="AM114" s="1028"/>
      <c r="AN114" s="1028"/>
      <c r="AO114" s="1028"/>
      <c r="AP114" s="1028"/>
      <c r="AQ114" s="1028"/>
      <c r="AR114" s="1028"/>
      <c r="AS114" s="1028"/>
      <c r="AT114" s="1028"/>
      <c r="AU114" s="1028"/>
      <c r="AV114" s="1028"/>
      <c r="AW114" s="1028"/>
      <c r="AX114" s="1028"/>
      <c r="AY114" s="1028"/>
      <c r="AZ114" s="1028"/>
      <c r="BA114" s="1028"/>
    </row>
    <row r="115" spans="1:53" ht="12.75">
      <c r="A115" s="1028"/>
      <c r="B115" s="1028"/>
      <c r="C115" s="1028"/>
      <c r="D115" s="1028"/>
      <c r="E115" s="1028"/>
      <c r="F115" s="1028"/>
      <c r="G115" s="1028"/>
      <c r="H115" s="1028"/>
      <c r="I115" s="1062"/>
      <c r="J115" s="1062"/>
      <c r="K115" s="1062"/>
      <c r="L115" s="1062"/>
      <c r="M115" s="1062"/>
      <c r="N115" s="1062"/>
      <c r="O115" s="1062"/>
      <c r="P115" s="1062"/>
      <c r="Q115" s="1062"/>
      <c r="R115" s="1062"/>
      <c r="S115" s="1062"/>
      <c r="T115" s="1062"/>
      <c r="U115" s="1062"/>
      <c r="V115" s="1062"/>
      <c r="W115" s="1062"/>
      <c r="X115" s="1062"/>
      <c r="Y115" s="1062"/>
      <c r="Z115" s="1062"/>
      <c r="AA115" s="1028"/>
      <c r="AB115" s="1028"/>
      <c r="AC115" s="1028"/>
      <c r="AD115" s="1028"/>
      <c r="AE115" s="1028"/>
      <c r="AF115" s="1028"/>
      <c r="AG115" s="1028"/>
      <c r="AH115" s="1028"/>
      <c r="AI115" s="1028"/>
      <c r="AJ115" s="1028"/>
      <c r="AK115" s="1028"/>
      <c r="AL115" s="1028"/>
      <c r="AM115" s="1028"/>
      <c r="AN115" s="1028"/>
      <c r="AO115" s="1028"/>
      <c r="AP115" s="1028"/>
      <c r="AQ115" s="1028"/>
      <c r="AR115" s="1028"/>
      <c r="AS115" s="1028"/>
      <c r="AT115" s="1028"/>
      <c r="AU115" s="1028"/>
      <c r="AV115" s="1028"/>
      <c r="AW115" s="1028"/>
      <c r="AX115" s="1028"/>
      <c r="AY115" s="1028"/>
      <c r="AZ115" s="1028"/>
      <c r="BA115" s="1028"/>
    </row>
    <row r="116" spans="1:53" ht="12.75">
      <c r="A116" s="1028"/>
      <c r="B116" s="1028"/>
      <c r="C116" s="1028"/>
      <c r="D116" s="1028"/>
      <c r="E116" s="1028"/>
      <c r="F116" s="1028"/>
      <c r="G116" s="1028"/>
      <c r="H116" s="1028"/>
      <c r="I116" s="1062"/>
      <c r="J116" s="1062"/>
      <c r="K116" s="1062"/>
      <c r="L116" s="1062"/>
      <c r="M116" s="1062"/>
      <c r="N116" s="1062"/>
      <c r="O116" s="1062"/>
      <c r="P116" s="1062"/>
      <c r="Q116" s="1062"/>
      <c r="R116" s="1062"/>
      <c r="S116" s="1062"/>
      <c r="T116" s="1062"/>
      <c r="U116" s="1062"/>
      <c r="V116" s="1062"/>
      <c r="W116" s="1062"/>
      <c r="X116" s="1062"/>
      <c r="Y116" s="1062"/>
      <c r="Z116" s="1062"/>
      <c r="AA116" s="1028"/>
      <c r="AB116" s="1028"/>
      <c r="AC116" s="1028"/>
      <c r="AD116" s="1028"/>
      <c r="AE116" s="1028"/>
      <c r="AF116" s="1028"/>
      <c r="AG116" s="1028"/>
      <c r="AH116" s="1028"/>
      <c r="AI116" s="1028"/>
      <c r="AJ116" s="1028"/>
      <c r="AK116" s="1028"/>
      <c r="AL116" s="1028"/>
      <c r="AM116" s="1028"/>
      <c r="AN116" s="1028"/>
      <c r="AO116" s="1028"/>
      <c r="AP116" s="1028"/>
      <c r="AQ116" s="1028"/>
      <c r="AR116" s="1028"/>
      <c r="AS116" s="1028"/>
      <c r="AT116" s="1028"/>
      <c r="AU116" s="1028"/>
      <c r="AV116" s="1028"/>
      <c r="AW116" s="1028"/>
      <c r="AX116" s="1028"/>
      <c r="AY116" s="1028"/>
      <c r="AZ116" s="1028"/>
      <c r="BA116" s="1028"/>
    </row>
    <row r="117" spans="1:53" ht="12.75">
      <c r="A117" s="1028"/>
      <c r="B117" s="1028"/>
      <c r="C117" s="1028"/>
      <c r="D117" s="1028"/>
      <c r="E117" s="1028"/>
      <c r="F117" s="1028"/>
      <c r="G117" s="1028"/>
      <c r="H117" s="1028"/>
      <c r="I117" s="1062"/>
      <c r="J117" s="1062"/>
      <c r="K117" s="1062"/>
      <c r="L117" s="1062"/>
      <c r="M117" s="1062"/>
      <c r="N117" s="1062"/>
      <c r="O117" s="1062"/>
      <c r="P117" s="1062"/>
      <c r="Q117" s="1062"/>
      <c r="R117" s="1062"/>
      <c r="S117" s="1062"/>
      <c r="T117" s="1062"/>
      <c r="U117" s="1062"/>
      <c r="V117" s="1062"/>
      <c r="W117" s="1062"/>
      <c r="X117" s="1062"/>
      <c r="Y117" s="1062"/>
      <c r="Z117" s="1062"/>
      <c r="AA117" s="1028"/>
      <c r="AB117" s="1028"/>
      <c r="AC117" s="1028"/>
      <c r="AD117" s="1028"/>
      <c r="AE117" s="1028"/>
      <c r="AF117" s="1028"/>
      <c r="AG117" s="1028"/>
      <c r="AH117" s="1028"/>
      <c r="AI117" s="1028"/>
      <c r="AJ117" s="1028"/>
      <c r="AK117" s="1028"/>
      <c r="AL117" s="1028"/>
      <c r="AM117" s="1028"/>
      <c r="AN117" s="1028"/>
      <c r="AO117" s="1028"/>
      <c r="AP117" s="1028"/>
      <c r="AQ117" s="1028"/>
      <c r="AR117" s="1028"/>
      <c r="AS117" s="1028"/>
      <c r="AT117" s="1028"/>
      <c r="AU117" s="1028"/>
      <c r="AV117" s="1028"/>
      <c r="AW117" s="1028"/>
      <c r="AX117" s="1028"/>
      <c r="AY117" s="1028"/>
      <c r="AZ117" s="1028"/>
      <c r="BA117" s="1028"/>
    </row>
    <row r="118" spans="1:53" ht="12.75">
      <c r="A118" s="1028"/>
      <c r="B118" s="1028"/>
      <c r="C118" s="1028"/>
      <c r="D118" s="1028"/>
      <c r="E118" s="1028"/>
      <c r="F118" s="1028"/>
      <c r="G118" s="1028"/>
      <c r="H118" s="1028"/>
      <c r="I118" s="1062"/>
      <c r="J118" s="1062"/>
      <c r="K118" s="1062"/>
      <c r="L118" s="1062"/>
      <c r="M118" s="1062"/>
      <c r="N118" s="1062"/>
      <c r="O118" s="1062"/>
      <c r="P118" s="1062"/>
      <c r="Q118" s="1062"/>
      <c r="R118" s="1062"/>
      <c r="S118" s="1062"/>
      <c r="T118" s="1062"/>
      <c r="U118" s="1062"/>
      <c r="V118" s="1062"/>
      <c r="W118" s="1062"/>
      <c r="X118" s="1062"/>
      <c r="Y118" s="1062"/>
      <c r="Z118" s="1062"/>
      <c r="AA118" s="1028"/>
      <c r="AB118" s="1028"/>
      <c r="AC118" s="1028"/>
      <c r="AD118" s="1028"/>
      <c r="AE118" s="1028"/>
      <c r="AF118" s="1028"/>
      <c r="AG118" s="1028"/>
      <c r="AH118" s="1028"/>
      <c r="AI118" s="1028"/>
      <c r="AJ118" s="1028"/>
      <c r="AK118" s="1028"/>
      <c r="AL118" s="1028"/>
      <c r="AM118" s="1028"/>
      <c r="AN118" s="1028"/>
      <c r="AO118" s="1028"/>
      <c r="AP118" s="1028"/>
      <c r="AQ118" s="1028"/>
      <c r="AR118" s="1028"/>
      <c r="AS118" s="1028"/>
      <c r="AT118" s="1028"/>
      <c r="AU118" s="1028"/>
      <c r="AV118" s="1028"/>
      <c r="AW118" s="1028"/>
      <c r="AX118" s="1028"/>
      <c r="AY118" s="1028"/>
      <c r="AZ118" s="1028"/>
      <c r="BA118" s="1028"/>
    </row>
    <row r="119" spans="1:53" ht="12.75">
      <c r="A119" s="1028"/>
      <c r="B119" s="1028"/>
      <c r="C119" s="1028"/>
      <c r="D119" s="1028"/>
      <c r="E119" s="1028"/>
      <c r="F119" s="1028"/>
      <c r="G119" s="1028"/>
      <c r="H119" s="1028"/>
      <c r="I119" s="1062"/>
      <c r="J119" s="1062"/>
      <c r="K119" s="1062"/>
      <c r="L119" s="1062"/>
      <c r="M119" s="1062"/>
      <c r="N119" s="1062"/>
      <c r="O119" s="1062"/>
      <c r="P119" s="1062"/>
      <c r="Q119" s="1062"/>
      <c r="R119" s="1062"/>
      <c r="S119" s="1062"/>
      <c r="T119" s="1062"/>
      <c r="U119" s="1062"/>
      <c r="V119" s="1062"/>
      <c r="W119" s="1062"/>
      <c r="X119" s="1062"/>
      <c r="Y119" s="1062"/>
      <c r="Z119" s="1062"/>
      <c r="AA119" s="1028"/>
      <c r="AB119" s="1028"/>
      <c r="AC119" s="1028"/>
      <c r="AD119" s="1028"/>
      <c r="AE119" s="1028"/>
      <c r="AF119" s="1028"/>
      <c r="AG119" s="1028"/>
      <c r="AH119" s="1028"/>
      <c r="AI119" s="1028"/>
      <c r="AJ119" s="1028"/>
      <c r="AK119" s="1028"/>
      <c r="AL119" s="1028"/>
      <c r="AM119" s="1028"/>
      <c r="AN119" s="1028"/>
      <c r="AO119" s="1028"/>
      <c r="AP119" s="1028"/>
      <c r="AQ119" s="1028"/>
      <c r="AR119" s="1028"/>
      <c r="AS119" s="1028"/>
      <c r="AT119" s="1028"/>
      <c r="AU119" s="1028"/>
      <c r="AV119" s="1028"/>
      <c r="AW119" s="1028"/>
      <c r="AX119" s="1028"/>
      <c r="AY119" s="1028"/>
      <c r="AZ119" s="1028"/>
      <c r="BA119" s="1028"/>
    </row>
    <row r="120" spans="1:53" ht="12.75">
      <c r="A120" s="1028"/>
      <c r="B120" s="1028"/>
      <c r="C120" s="1028"/>
      <c r="D120" s="1028"/>
      <c r="E120" s="1028"/>
      <c r="F120" s="1028"/>
      <c r="G120" s="1028"/>
      <c r="H120" s="1028"/>
      <c r="I120" s="1062"/>
      <c r="J120" s="1062"/>
      <c r="K120" s="1062"/>
      <c r="L120" s="1062"/>
      <c r="M120" s="1062"/>
      <c r="N120" s="1062"/>
      <c r="O120" s="1062"/>
      <c r="P120" s="1062"/>
      <c r="Q120" s="1062"/>
      <c r="R120" s="1062"/>
      <c r="S120" s="1062"/>
      <c r="T120" s="1062"/>
      <c r="U120" s="1062"/>
      <c r="V120" s="1062"/>
      <c r="W120" s="1062"/>
      <c r="X120" s="1062"/>
      <c r="Y120" s="1062"/>
      <c r="Z120" s="1062"/>
      <c r="AA120" s="1028"/>
      <c r="AB120" s="1028"/>
      <c r="AC120" s="1028"/>
      <c r="AD120" s="1028"/>
      <c r="AE120" s="1028"/>
      <c r="AF120" s="1028"/>
      <c r="AG120" s="1028"/>
      <c r="AH120" s="1028"/>
      <c r="AI120" s="1028"/>
      <c r="AJ120" s="1028"/>
      <c r="AK120" s="1028"/>
      <c r="AL120" s="1028"/>
      <c r="AM120" s="1028"/>
      <c r="AN120" s="1028"/>
      <c r="AO120" s="1028"/>
      <c r="AP120" s="1028"/>
      <c r="AQ120" s="1028"/>
      <c r="AR120" s="1028"/>
      <c r="AS120" s="1028"/>
      <c r="AT120" s="1028"/>
      <c r="AU120" s="1028"/>
      <c r="AV120" s="1028"/>
      <c r="AW120" s="1028"/>
      <c r="AX120" s="1028"/>
      <c r="AY120" s="1028"/>
      <c r="AZ120" s="1028"/>
      <c r="BA120" s="1028"/>
    </row>
    <row r="121" spans="1:53" ht="12.75">
      <c r="A121" s="1028"/>
      <c r="B121" s="1028"/>
      <c r="C121" s="1028"/>
      <c r="D121" s="1028"/>
      <c r="E121" s="1028"/>
      <c r="F121" s="1028"/>
      <c r="G121" s="1028"/>
      <c r="H121" s="1028"/>
      <c r="I121" s="1062"/>
      <c r="J121" s="1062"/>
      <c r="K121" s="1062"/>
      <c r="L121" s="1062"/>
      <c r="M121" s="1062"/>
      <c r="N121" s="1062"/>
      <c r="O121" s="1062"/>
      <c r="P121" s="1062"/>
      <c r="Q121" s="1062"/>
      <c r="R121" s="1062"/>
      <c r="S121" s="1062"/>
      <c r="T121" s="1062"/>
      <c r="U121" s="1062"/>
      <c r="V121" s="1062"/>
      <c r="W121" s="1062"/>
      <c r="X121" s="1062"/>
      <c r="Y121" s="1062"/>
      <c r="Z121" s="1062"/>
      <c r="AA121" s="1028"/>
      <c r="AB121" s="1028"/>
      <c r="AC121" s="1028"/>
      <c r="AD121" s="1028"/>
      <c r="AE121" s="1028"/>
      <c r="AF121" s="1028"/>
      <c r="AG121" s="1028"/>
      <c r="AH121" s="1028"/>
      <c r="AI121" s="1028"/>
      <c r="AJ121" s="1028"/>
      <c r="AK121" s="1028"/>
      <c r="AL121" s="1028"/>
      <c r="AM121" s="1028"/>
      <c r="AN121" s="1028"/>
      <c r="AO121" s="1028"/>
      <c r="AP121" s="1028"/>
      <c r="AQ121" s="1028"/>
      <c r="AR121" s="1028"/>
      <c r="AS121" s="1028"/>
      <c r="AT121" s="1028"/>
      <c r="AU121" s="1028"/>
      <c r="AV121" s="1028"/>
      <c r="AW121" s="1028"/>
      <c r="AX121" s="1028"/>
      <c r="AY121" s="1028"/>
      <c r="AZ121" s="1028"/>
      <c r="BA121" s="1028"/>
    </row>
    <row r="122" spans="1:53" ht="12.75">
      <c r="A122" s="1028"/>
      <c r="B122" s="1028"/>
      <c r="C122" s="1028"/>
      <c r="D122" s="1028"/>
      <c r="E122" s="1028"/>
      <c r="F122" s="1028"/>
      <c r="G122" s="1028"/>
      <c r="H122" s="1028"/>
      <c r="I122" s="1062"/>
      <c r="J122" s="1062"/>
      <c r="K122" s="1062"/>
      <c r="L122" s="1062"/>
      <c r="M122" s="1062"/>
      <c r="N122" s="1062"/>
      <c r="O122" s="1062"/>
      <c r="P122" s="1062"/>
      <c r="Q122" s="1062"/>
      <c r="R122" s="1062"/>
      <c r="S122" s="1062"/>
      <c r="T122" s="1062"/>
      <c r="U122" s="1062"/>
      <c r="V122" s="1062"/>
      <c r="W122" s="1062"/>
      <c r="X122" s="1062"/>
      <c r="Y122" s="1062"/>
      <c r="Z122" s="1062"/>
      <c r="AA122" s="1028"/>
      <c r="AB122" s="1028"/>
      <c r="AC122" s="1028"/>
      <c r="AD122" s="1028"/>
      <c r="AE122" s="1028"/>
      <c r="AF122" s="1028"/>
      <c r="AG122" s="1028"/>
      <c r="AH122" s="1028"/>
      <c r="AI122" s="1028"/>
      <c r="AJ122" s="1028"/>
      <c r="AK122" s="1028"/>
      <c r="AL122" s="1028"/>
      <c r="AM122" s="1028"/>
      <c r="AN122" s="1028"/>
      <c r="AO122" s="1028"/>
      <c r="AP122" s="1028"/>
      <c r="AQ122" s="1028"/>
      <c r="AR122" s="1028"/>
      <c r="AS122" s="1028"/>
      <c r="AT122" s="1028"/>
      <c r="AU122" s="1028"/>
      <c r="AV122" s="1028"/>
      <c r="AW122" s="1028"/>
      <c r="AX122" s="1028"/>
      <c r="AY122" s="1028"/>
      <c r="AZ122" s="1028"/>
      <c r="BA122" s="1028"/>
    </row>
    <row r="123" spans="1:53" ht="12.75">
      <c r="A123" s="1028"/>
      <c r="B123" s="1028"/>
      <c r="C123" s="1028"/>
      <c r="D123" s="1028"/>
      <c r="E123" s="1028"/>
      <c r="F123" s="1028"/>
      <c r="G123" s="1028"/>
      <c r="H123" s="1058"/>
      <c r="I123" s="1062"/>
      <c r="J123" s="1062"/>
      <c r="K123" s="1062"/>
      <c r="L123" s="1062"/>
      <c r="M123" s="1062"/>
      <c r="N123" s="1062"/>
      <c r="O123" s="1062"/>
      <c r="P123" s="1062"/>
      <c r="Q123" s="1062"/>
      <c r="R123" s="1062"/>
      <c r="S123" s="1062"/>
      <c r="T123" s="1062"/>
      <c r="U123" s="1062"/>
      <c r="V123" s="1062"/>
      <c r="W123" s="1062"/>
      <c r="X123" s="1062"/>
      <c r="Y123" s="1062"/>
      <c r="Z123" s="1062"/>
      <c r="AA123" s="1028"/>
      <c r="AB123" s="1028"/>
      <c r="AC123" s="1028"/>
      <c r="AD123" s="1028"/>
      <c r="AE123" s="1028"/>
      <c r="AF123" s="1028"/>
      <c r="AG123" s="1028"/>
      <c r="AH123" s="1028"/>
      <c r="AI123" s="1028"/>
      <c r="AJ123" s="1028"/>
      <c r="AK123" s="1028"/>
      <c r="AL123" s="1028"/>
      <c r="AM123" s="1028"/>
      <c r="AN123" s="1028"/>
      <c r="AO123" s="1028"/>
      <c r="AP123" s="1028"/>
      <c r="AQ123" s="1028"/>
      <c r="AR123" s="1028"/>
      <c r="AS123" s="1028"/>
      <c r="AT123" s="1028"/>
      <c r="AU123" s="1028"/>
      <c r="AV123" s="1028"/>
      <c r="AW123" s="1028"/>
      <c r="AX123" s="1028"/>
      <c r="AY123" s="1028"/>
      <c r="AZ123" s="1028"/>
      <c r="BA123" s="1028"/>
    </row>
    <row r="124" spans="1:53" ht="12.75">
      <c r="A124" s="1028"/>
      <c r="B124" s="1028"/>
      <c r="C124" s="1028"/>
      <c r="D124" s="1028"/>
      <c r="E124" s="1028"/>
      <c r="F124" s="1028"/>
      <c r="G124" s="1028"/>
      <c r="H124" s="1059"/>
      <c r="I124" s="1062"/>
      <c r="J124" s="1062"/>
      <c r="K124" s="1062"/>
      <c r="L124" s="1062"/>
      <c r="M124" s="1062"/>
      <c r="N124" s="1062"/>
      <c r="O124" s="1062"/>
      <c r="P124" s="1062"/>
      <c r="Q124" s="1062"/>
      <c r="R124" s="1062"/>
      <c r="S124" s="1062"/>
      <c r="T124" s="1062"/>
      <c r="U124" s="1062"/>
      <c r="V124" s="1062"/>
      <c r="W124" s="1062"/>
      <c r="X124" s="1062"/>
      <c r="Y124" s="1062"/>
      <c r="Z124" s="1062"/>
      <c r="AA124" s="1028"/>
      <c r="AB124" s="1028"/>
      <c r="AC124" s="1028"/>
      <c r="AD124" s="1028"/>
      <c r="AE124" s="1028"/>
      <c r="AF124" s="1028"/>
      <c r="AG124" s="1028"/>
      <c r="AH124" s="1028"/>
      <c r="AI124" s="1028"/>
      <c r="AJ124" s="1028"/>
      <c r="AK124" s="1028"/>
      <c r="AL124" s="1028"/>
      <c r="AM124" s="1028"/>
      <c r="AN124" s="1028"/>
      <c r="AO124" s="1028"/>
      <c r="AP124" s="1028"/>
      <c r="AQ124" s="1028"/>
      <c r="AR124" s="1028"/>
      <c r="AS124" s="1028"/>
      <c r="AT124" s="1028"/>
      <c r="AU124" s="1028"/>
      <c r="AV124" s="1028"/>
      <c r="AW124" s="1028"/>
      <c r="AX124" s="1028"/>
      <c r="AY124" s="1028"/>
      <c r="AZ124" s="1028"/>
      <c r="BA124" s="1028"/>
    </row>
    <row r="125" spans="1:53" ht="12.75">
      <c r="A125" s="1060"/>
      <c r="B125" s="1060"/>
      <c r="C125" s="1060"/>
      <c r="D125" s="1060"/>
      <c r="E125" s="1060"/>
      <c r="F125" s="1060"/>
      <c r="G125" s="1060"/>
      <c r="H125" s="1060"/>
      <c r="I125" s="1062"/>
      <c r="J125" s="1062"/>
      <c r="K125" s="1062"/>
      <c r="L125" s="1062"/>
      <c r="M125" s="1062"/>
      <c r="N125" s="1062"/>
      <c r="O125" s="1062"/>
      <c r="P125" s="1062"/>
      <c r="Q125" s="1062"/>
      <c r="R125" s="1062"/>
      <c r="S125" s="1062"/>
      <c r="T125" s="1062"/>
      <c r="U125" s="1062"/>
      <c r="V125" s="1062"/>
      <c r="W125" s="1062"/>
      <c r="X125" s="1062"/>
      <c r="Y125" s="1062"/>
      <c r="Z125" s="1062"/>
      <c r="AA125" s="1028"/>
      <c r="AB125" s="1028"/>
      <c r="AC125" s="1028"/>
      <c r="AD125" s="1028"/>
      <c r="AE125" s="1028"/>
      <c r="AF125" s="1028"/>
      <c r="AG125" s="1028"/>
      <c r="AH125" s="1028"/>
      <c r="AI125" s="1028"/>
      <c r="AJ125" s="1028"/>
      <c r="AK125" s="1028"/>
      <c r="AL125" s="1028"/>
      <c r="AM125" s="1028"/>
      <c r="AN125" s="1028"/>
      <c r="AO125" s="1028"/>
      <c r="AP125" s="1028"/>
      <c r="AQ125" s="1028"/>
      <c r="AR125" s="1028"/>
      <c r="AS125" s="1028"/>
      <c r="AT125" s="1028"/>
      <c r="AU125" s="1028"/>
      <c r="AV125" s="1028"/>
      <c r="AW125" s="1028"/>
      <c r="AX125" s="1028"/>
      <c r="AY125" s="1028"/>
      <c r="AZ125" s="1028"/>
      <c r="BA125" s="1028"/>
    </row>
    <row r="126" spans="1:53" ht="12.75">
      <c r="A126" s="1063"/>
      <c r="B126" s="1060"/>
      <c r="C126" s="1060"/>
      <c r="D126" s="1060"/>
      <c r="E126" s="1060"/>
      <c r="F126" s="1060"/>
      <c r="G126" s="1060"/>
      <c r="H126" s="1060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28"/>
      <c r="AB126" s="1028"/>
      <c r="AC126" s="1028"/>
      <c r="AD126" s="1028"/>
      <c r="AE126" s="1028"/>
      <c r="AF126" s="1028"/>
      <c r="AG126" s="1028"/>
      <c r="AH126" s="1028"/>
      <c r="AI126" s="1028"/>
      <c r="AJ126" s="1028"/>
      <c r="AK126" s="1028"/>
      <c r="AL126" s="1028"/>
      <c r="AM126" s="1028"/>
      <c r="AN126" s="1028"/>
      <c r="AO126" s="1028"/>
      <c r="AP126" s="1028"/>
      <c r="AQ126" s="1028"/>
      <c r="AR126" s="1028"/>
      <c r="AS126" s="1028"/>
      <c r="AT126" s="1028"/>
      <c r="AU126" s="1028"/>
      <c r="AV126" s="1028"/>
      <c r="AW126" s="1028"/>
      <c r="AX126" s="1028"/>
      <c r="AY126" s="1028"/>
      <c r="AZ126" s="1028"/>
      <c r="BA126" s="1028"/>
    </row>
    <row r="127" spans="1:53" ht="12.75">
      <c r="A127" s="1060"/>
      <c r="B127" s="1063"/>
      <c r="C127" s="1063"/>
      <c r="D127" s="1063"/>
      <c r="E127" s="1064"/>
      <c r="F127" s="1064"/>
      <c r="G127" s="1062"/>
      <c r="H127" s="1062"/>
      <c r="I127" s="1062"/>
      <c r="J127" s="1062"/>
      <c r="K127" s="1062"/>
      <c r="L127" s="1062"/>
      <c r="M127" s="1062"/>
      <c r="N127" s="1062"/>
      <c r="O127" s="1062"/>
      <c r="P127" s="1062"/>
      <c r="Q127" s="1062"/>
      <c r="R127" s="1062"/>
      <c r="S127" s="1062"/>
      <c r="T127" s="1062"/>
      <c r="U127" s="1062"/>
      <c r="V127" s="1062"/>
      <c r="W127" s="1062"/>
      <c r="X127" s="1062"/>
      <c r="Y127" s="1062"/>
      <c r="Z127" s="1062"/>
      <c r="AA127" s="1028"/>
      <c r="AB127" s="1028"/>
      <c r="AC127" s="1028"/>
      <c r="AD127" s="1028"/>
      <c r="AE127" s="1028"/>
      <c r="AF127" s="1028"/>
      <c r="AG127" s="1028"/>
      <c r="AH127" s="1028"/>
      <c r="AI127" s="1028"/>
      <c r="AJ127" s="1028"/>
      <c r="AK127" s="1028"/>
      <c r="AL127" s="1028"/>
      <c r="AM127" s="1028"/>
      <c r="AN127" s="1028"/>
      <c r="AO127" s="1028"/>
      <c r="AP127" s="1028"/>
      <c r="AQ127" s="1028"/>
      <c r="AR127" s="1028"/>
      <c r="AS127" s="1028"/>
      <c r="AT127" s="1028"/>
      <c r="AU127" s="1028"/>
      <c r="AV127" s="1028"/>
      <c r="AW127" s="1028"/>
      <c r="AX127" s="1028"/>
      <c r="AY127" s="1028"/>
      <c r="AZ127" s="1028"/>
      <c r="BA127" s="1028"/>
    </row>
    <row r="128" spans="1:53" ht="12.75">
      <c r="A128" s="1028"/>
      <c r="B128" s="1028"/>
      <c r="C128" s="1064"/>
      <c r="D128" s="1064"/>
      <c r="E128" s="1064"/>
      <c r="F128" s="1064"/>
      <c r="G128" s="1063"/>
      <c r="H128" s="1063"/>
      <c r="I128" s="1062"/>
      <c r="J128" s="1062"/>
      <c r="K128" s="1062"/>
      <c r="L128" s="1062"/>
      <c r="M128" s="1062"/>
      <c r="N128" s="1062"/>
      <c r="O128" s="1062"/>
      <c r="P128" s="1062"/>
      <c r="Q128" s="1062"/>
      <c r="R128" s="1062"/>
      <c r="S128" s="1062"/>
      <c r="T128" s="1062"/>
      <c r="U128" s="1062"/>
      <c r="V128" s="1062"/>
      <c r="W128" s="1062"/>
      <c r="X128" s="1062"/>
      <c r="Y128" s="1062"/>
      <c r="Z128" s="1062"/>
      <c r="AA128" s="1028"/>
      <c r="AB128" s="1028"/>
      <c r="AC128" s="1028"/>
      <c r="AD128" s="1028"/>
      <c r="AE128" s="1028"/>
      <c r="AF128" s="1028"/>
      <c r="AG128" s="1028"/>
      <c r="AH128" s="1028"/>
      <c r="AI128" s="1028"/>
      <c r="AJ128" s="1028"/>
      <c r="AK128" s="1028"/>
      <c r="AL128" s="1028"/>
      <c r="AM128" s="1028"/>
      <c r="AN128" s="1028"/>
      <c r="AO128" s="1028"/>
      <c r="AP128" s="1028"/>
      <c r="AQ128" s="1028"/>
      <c r="AR128" s="1028"/>
      <c r="AS128" s="1028"/>
      <c r="AT128" s="1028"/>
      <c r="AU128" s="1028"/>
      <c r="AV128" s="1028"/>
      <c r="AW128" s="1028"/>
      <c r="AX128" s="1028"/>
      <c r="AY128" s="1028"/>
      <c r="AZ128" s="1028"/>
      <c r="BA128" s="1028"/>
    </row>
    <row r="129" spans="1:53" ht="12.75">
      <c r="A129" s="1028"/>
      <c r="B129" s="1028"/>
      <c r="C129" s="1064"/>
      <c r="D129" s="1064"/>
      <c r="E129" s="1064"/>
      <c r="F129" s="1064"/>
      <c r="G129" s="1064"/>
      <c r="H129" s="1064"/>
      <c r="I129" s="1062"/>
      <c r="J129" s="1062"/>
      <c r="K129" s="1062"/>
      <c r="L129" s="1062"/>
      <c r="M129" s="1062"/>
      <c r="N129" s="1062"/>
      <c r="O129" s="1062"/>
      <c r="P129" s="1062"/>
      <c r="Q129" s="1062"/>
      <c r="R129" s="1062"/>
      <c r="S129" s="1062"/>
      <c r="T129" s="1062"/>
      <c r="U129" s="1062"/>
      <c r="V129" s="1062"/>
      <c r="W129" s="1062"/>
      <c r="X129" s="1062"/>
      <c r="Y129" s="1062"/>
      <c r="Z129" s="1062"/>
      <c r="AA129" s="1028"/>
      <c r="AB129" s="1028"/>
      <c r="AC129" s="1028"/>
      <c r="AD129" s="1028"/>
      <c r="AE129" s="1028"/>
      <c r="AF129" s="1028"/>
      <c r="AG129" s="1028"/>
      <c r="AH129" s="1028"/>
      <c r="AI129" s="1028"/>
      <c r="AJ129" s="1028"/>
      <c r="AK129" s="1028"/>
      <c r="AL129" s="1028"/>
      <c r="AM129" s="1028"/>
      <c r="AN129" s="1028"/>
      <c r="AO129" s="1028"/>
      <c r="AP129" s="1028"/>
      <c r="AQ129" s="1028"/>
      <c r="AR129" s="1028"/>
      <c r="AS129" s="1028"/>
      <c r="AT129" s="1028"/>
      <c r="AU129" s="1028"/>
      <c r="AV129" s="1028"/>
      <c r="AW129" s="1028"/>
      <c r="AX129" s="1028"/>
      <c r="AY129" s="1028"/>
      <c r="AZ129" s="1028"/>
      <c r="BA129" s="1028"/>
    </row>
    <row r="130" spans="1:53" ht="12.75">
      <c r="A130" s="1028"/>
      <c r="B130" s="1028"/>
      <c r="C130" s="1064"/>
      <c r="D130" s="1064"/>
      <c r="E130" s="1064"/>
      <c r="F130" s="1064"/>
      <c r="G130" s="1064"/>
      <c r="H130" s="1064"/>
      <c r="I130" s="1062"/>
      <c r="J130" s="1062"/>
      <c r="K130" s="1062"/>
      <c r="L130" s="1062"/>
      <c r="M130" s="1062"/>
      <c r="N130" s="1062"/>
      <c r="O130" s="1062"/>
      <c r="P130" s="1062"/>
      <c r="Q130" s="1062"/>
      <c r="R130" s="1062"/>
      <c r="S130" s="1062"/>
      <c r="T130" s="1062"/>
      <c r="U130" s="1062"/>
      <c r="V130" s="1062"/>
      <c r="W130" s="1062"/>
      <c r="X130" s="1062"/>
      <c r="Y130" s="1062"/>
      <c r="Z130" s="1062"/>
      <c r="AA130" s="1028"/>
      <c r="AB130" s="1028"/>
      <c r="AC130" s="1028"/>
      <c r="AD130" s="1028"/>
      <c r="AE130" s="1028"/>
      <c r="AF130" s="1028"/>
      <c r="AG130" s="1028"/>
      <c r="AH130" s="1028"/>
      <c r="AI130" s="1028"/>
      <c r="AJ130" s="1028"/>
      <c r="AK130" s="1028"/>
      <c r="AL130" s="1028"/>
      <c r="AM130" s="1028"/>
      <c r="AN130" s="1028"/>
      <c r="AO130" s="1028"/>
      <c r="AP130" s="1028"/>
      <c r="AQ130" s="1028"/>
      <c r="AR130" s="1028"/>
      <c r="AS130" s="1028"/>
      <c r="AT130" s="1028"/>
      <c r="AU130" s="1028"/>
      <c r="AV130" s="1028"/>
      <c r="AW130" s="1028"/>
      <c r="AX130" s="1028"/>
      <c r="AY130" s="1028"/>
      <c r="AZ130" s="1028"/>
      <c r="BA130" s="1028"/>
    </row>
    <row r="131" spans="1:53" ht="12.75">
      <c r="A131" s="1028"/>
      <c r="B131" s="1028"/>
      <c r="C131" s="1028"/>
      <c r="D131" s="1028"/>
      <c r="E131" s="1028"/>
      <c r="F131" s="1028"/>
      <c r="G131" s="1028"/>
      <c r="H131" s="1028"/>
      <c r="I131" s="1062"/>
      <c r="J131" s="1062"/>
      <c r="K131" s="1062"/>
      <c r="L131" s="1062"/>
      <c r="M131" s="1062"/>
      <c r="N131" s="1062"/>
      <c r="O131" s="1062"/>
      <c r="P131" s="1062"/>
      <c r="Q131" s="1062"/>
      <c r="R131" s="1062"/>
      <c r="S131" s="1062"/>
      <c r="T131" s="1062"/>
      <c r="U131" s="1062"/>
      <c r="V131" s="1062"/>
      <c r="W131" s="1062"/>
      <c r="X131" s="1062"/>
      <c r="Y131" s="1062"/>
      <c r="Z131" s="1062"/>
      <c r="AA131" s="1028"/>
      <c r="AB131" s="1028"/>
      <c r="AC131" s="1028"/>
      <c r="AD131" s="1028"/>
      <c r="AE131" s="1028"/>
      <c r="AF131" s="1028"/>
      <c r="AG131" s="1028"/>
      <c r="AH131" s="1028"/>
      <c r="AI131" s="1028"/>
      <c r="AJ131" s="1028"/>
      <c r="AK131" s="1028"/>
      <c r="AL131" s="1028"/>
      <c r="AM131" s="1028"/>
      <c r="AN131" s="1028"/>
      <c r="AO131" s="1028"/>
      <c r="AP131" s="1028"/>
      <c r="AQ131" s="1028"/>
      <c r="AR131" s="1028"/>
      <c r="AS131" s="1028"/>
      <c r="AT131" s="1028"/>
      <c r="AU131" s="1028"/>
      <c r="AV131" s="1028"/>
      <c r="AW131" s="1028"/>
      <c r="AX131" s="1028"/>
      <c r="AY131" s="1028"/>
      <c r="AZ131" s="1028"/>
      <c r="BA131" s="1028"/>
    </row>
    <row r="132" spans="1:53" ht="12.75">
      <c r="A132" s="1028"/>
      <c r="B132" s="1028"/>
      <c r="C132" s="1028"/>
      <c r="D132" s="1028"/>
      <c r="E132" s="1028"/>
      <c r="F132" s="1028"/>
      <c r="G132" s="1028"/>
      <c r="H132" s="1028"/>
      <c r="I132" s="1062"/>
      <c r="J132" s="1062"/>
      <c r="K132" s="1062"/>
      <c r="L132" s="1062"/>
      <c r="M132" s="1062"/>
      <c r="N132" s="1062"/>
      <c r="O132" s="1062"/>
      <c r="P132" s="1062"/>
      <c r="Q132" s="1062"/>
      <c r="R132" s="1062"/>
      <c r="S132" s="1062"/>
      <c r="T132" s="1062"/>
      <c r="U132" s="1062"/>
      <c r="V132" s="1062"/>
      <c r="W132" s="1062"/>
      <c r="X132" s="1062"/>
      <c r="Y132" s="1062"/>
      <c r="Z132" s="1062"/>
      <c r="AA132" s="1028"/>
      <c r="AB132" s="1028"/>
      <c r="AC132" s="1028"/>
      <c r="AD132" s="1028"/>
      <c r="AE132" s="1028"/>
      <c r="AF132" s="1028"/>
      <c r="AG132" s="1028"/>
      <c r="AH132" s="1028"/>
      <c r="AI132" s="1028"/>
      <c r="AJ132" s="1028"/>
      <c r="AK132" s="1028"/>
      <c r="AL132" s="1028"/>
      <c r="AM132" s="1028"/>
      <c r="AN132" s="1028"/>
      <c r="AO132" s="1028"/>
      <c r="AP132" s="1028"/>
      <c r="AQ132" s="1028"/>
      <c r="AR132" s="1028"/>
      <c r="AS132" s="1028"/>
      <c r="AT132" s="1028"/>
      <c r="AU132" s="1028"/>
      <c r="AV132" s="1028"/>
      <c r="AW132" s="1028"/>
      <c r="AX132" s="1028"/>
      <c r="AY132" s="1028"/>
      <c r="AZ132" s="1028"/>
      <c r="BA132" s="1028"/>
    </row>
    <row r="133" spans="1:53" ht="12.75">
      <c r="A133" s="1028"/>
      <c r="B133" s="1028"/>
      <c r="C133" s="1028"/>
      <c r="D133" s="1028"/>
      <c r="E133" s="1028"/>
      <c r="F133" s="1028"/>
      <c r="G133" s="1028"/>
      <c r="H133" s="1028"/>
      <c r="I133" s="1062"/>
      <c r="J133" s="1062"/>
      <c r="K133" s="1062"/>
      <c r="L133" s="1062"/>
      <c r="M133" s="1062"/>
      <c r="N133" s="1062"/>
      <c r="O133" s="1062"/>
      <c r="P133" s="1062"/>
      <c r="Q133" s="1062"/>
      <c r="R133" s="1062"/>
      <c r="S133" s="1062"/>
      <c r="T133" s="1062"/>
      <c r="U133" s="1062"/>
      <c r="V133" s="1062"/>
      <c r="W133" s="1062"/>
      <c r="X133" s="1062"/>
      <c r="Y133" s="1062"/>
      <c r="Z133" s="1062"/>
      <c r="AA133" s="1028"/>
      <c r="AB133" s="1028"/>
      <c r="AC133" s="1028"/>
      <c r="AD133" s="1028"/>
      <c r="AE133" s="1028"/>
      <c r="AF133" s="1028"/>
      <c r="AG133" s="1028"/>
      <c r="AH133" s="1028"/>
      <c r="AI133" s="1028"/>
      <c r="AJ133" s="1028"/>
      <c r="AK133" s="1028"/>
      <c r="AL133" s="1028"/>
      <c r="AM133" s="1028"/>
      <c r="AN133" s="1028"/>
      <c r="AO133" s="1028"/>
      <c r="AP133" s="1028"/>
      <c r="AQ133" s="1028"/>
      <c r="AR133" s="1028"/>
      <c r="AS133" s="1028"/>
      <c r="AT133" s="1028"/>
      <c r="AU133" s="1028"/>
      <c r="AV133" s="1028"/>
      <c r="AW133" s="1028"/>
      <c r="AX133" s="1028"/>
      <c r="AY133" s="1028"/>
      <c r="AZ133" s="1028"/>
      <c r="BA133" s="1028"/>
    </row>
    <row r="134" spans="1:53" ht="12.75">
      <c r="A134" s="1028"/>
      <c r="B134" s="1028"/>
      <c r="C134" s="1028"/>
      <c r="D134" s="1028"/>
      <c r="E134" s="1028"/>
      <c r="F134" s="1028"/>
      <c r="G134" s="1028"/>
      <c r="H134" s="1028"/>
      <c r="I134" s="1062"/>
      <c r="J134" s="1062"/>
      <c r="K134" s="1062"/>
      <c r="L134" s="1062"/>
      <c r="M134" s="1062"/>
      <c r="N134" s="1062"/>
      <c r="O134" s="1062"/>
      <c r="P134" s="1062"/>
      <c r="Q134" s="1062"/>
      <c r="R134" s="1062"/>
      <c r="S134" s="1062"/>
      <c r="T134" s="1062"/>
      <c r="U134" s="1062"/>
      <c r="V134" s="1062"/>
      <c r="W134" s="1062"/>
      <c r="X134" s="1062"/>
      <c r="Y134" s="1062"/>
      <c r="Z134" s="1062"/>
      <c r="AA134" s="1028"/>
      <c r="AB134" s="1028"/>
      <c r="AC134" s="1028"/>
      <c r="AD134" s="1028"/>
      <c r="AE134" s="1028"/>
      <c r="AF134" s="1028"/>
      <c r="AG134" s="1028"/>
      <c r="AH134" s="1028"/>
      <c r="AI134" s="1028"/>
      <c r="AJ134" s="1028"/>
      <c r="AK134" s="1028"/>
      <c r="AL134" s="1028"/>
      <c r="AM134" s="1028"/>
      <c r="AN134" s="1028"/>
      <c r="AO134" s="1028"/>
      <c r="AP134" s="1028"/>
      <c r="AQ134" s="1028"/>
      <c r="AR134" s="1028"/>
      <c r="AS134" s="1028"/>
      <c r="AT134" s="1028"/>
      <c r="AU134" s="1028"/>
      <c r="AV134" s="1028"/>
      <c r="AW134" s="1028"/>
      <c r="AX134" s="1028"/>
      <c r="AY134" s="1028"/>
      <c r="AZ134" s="1028"/>
      <c r="BA134" s="1028"/>
    </row>
    <row r="135" spans="1:53" ht="12.75">
      <c r="A135" s="1028"/>
      <c r="B135" s="1028"/>
      <c r="C135" s="1028"/>
      <c r="D135" s="1028"/>
      <c r="E135" s="1028"/>
      <c r="F135" s="1028"/>
      <c r="G135" s="1028"/>
      <c r="H135" s="1028"/>
      <c r="I135" s="1062"/>
      <c r="J135" s="1062"/>
      <c r="K135" s="1062"/>
      <c r="L135" s="1062"/>
      <c r="M135" s="1062"/>
      <c r="N135" s="1062"/>
      <c r="O135" s="1062"/>
      <c r="P135" s="1062"/>
      <c r="Q135" s="1062"/>
      <c r="R135" s="1062"/>
      <c r="S135" s="1062"/>
      <c r="T135" s="1062"/>
      <c r="U135" s="1062"/>
      <c r="V135" s="1062"/>
      <c r="W135" s="1062"/>
      <c r="X135" s="1062"/>
      <c r="Y135" s="1062"/>
      <c r="Z135" s="1062"/>
      <c r="AA135" s="1028"/>
      <c r="AB135" s="1028"/>
      <c r="AC135" s="1028"/>
      <c r="AD135" s="1028"/>
      <c r="AE135" s="1028"/>
      <c r="AF135" s="1028"/>
      <c r="AG135" s="1028"/>
      <c r="AH135" s="1028"/>
      <c r="AI135" s="1028"/>
      <c r="AJ135" s="1028"/>
      <c r="AK135" s="1028"/>
      <c r="AL135" s="1028"/>
      <c r="AM135" s="1028"/>
      <c r="AN135" s="1028"/>
      <c r="AO135" s="1028"/>
      <c r="AP135" s="1028"/>
      <c r="AQ135" s="1028"/>
      <c r="AR135" s="1028"/>
      <c r="AS135" s="1028"/>
      <c r="AT135" s="1028"/>
      <c r="AU135" s="1028"/>
      <c r="AV135" s="1028"/>
      <c r="AW135" s="1028"/>
      <c r="AX135" s="1028"/>
      <c r="AY135" s="1028"/>
      <c r="AZ135" s="1028"/>
      <c r="BA135" s="1028"/>
    </row>
    <row r="136" spans="1:53" ht="12.75">
      <c r="A136" s="1028"/>
      <c r="B136" s="1028"/>
      <c r="C136" s="1028"/>
      <c r="D136" s="1028"/>
      <c r="E136" s="1028"/>
      <c r="F136" s="1028"/>
      <c r="G136" s="1028"/>
      <c r="H136" s="1028"/>
      <c r="I136" s="1062"/>
      <c r="J136" s="1062"/>
      <c r="K136" s="1062"/>
      <c r="L136" s="1062"/>
      <c r="M136" s="1062"/>
      <c r="N136" s="1062"/>
      <c r="O136" s="1062"/>
      <c r="P136" s="1062"/>
      <c r="Q136" s="1062"/>
      <c r="R136" s="1062"/>
      <c r="S136" s="1062"/>
      <c r="T136" s="1062"/>
      <c r="U136" s="1062"/>
      <c r="V136" s="1062"/>
      <c r="W136" s="1062"/>
      <c r="X136" s="1062"/>
      <c r="Y136" s="1062"/>
      <c r="Z136" s="1062"/>
      <c r="AA136" s="1028"/>
      <c r="AB136" s="1028"/>
      <c r="AC136" s="1028"/>
      <c r="AD136" s="1028"/>
      <c r="AE136" s="1028"/>
      <c r="AF136" s="1028"/>
      <c r="AG136" s="1028"/>
      <c r="AH136" s="1028"/>
      <c r="AI136" s="1028"/>
      <c r="AJ136" s="1028"/>
      <c r="AK136" s="1028"/>
      <c r="AL136" s="1028"/>
      <c r="AM136" s="1028"/>
      <c r="AN136" s="1028"/>
      <c r="AO136" s="1028"/>
      <c r="AP136" s="1028"/>
      <c r="AQ136" s="1028"/>
      <c r="AR136" s="1028"/>
      <c r="AS136" s="1028"/>
      <c r="AT136" s="1028"/>
      <c r="AU136" s="1028"/>
      <c r="AV136" s="1028"/>
      <c r="AW136" s="1028"/>
      <c r="AX136" s="1028"/>
      <c r="AY136" s="1028"/>
      <c r="AZ136" s="1028"/>
      <c r="BA136" s="1028"/>
    </row>
    <row r="137" spans="1:53" ht="12.75">
      <c r="A137" s="1028"/>
      <c r="B137" s="1028"/>
      <c r="C137" s="1028"/>
      <c r="D137" s="1028"/>
      <c r="E137" s="1028"/>
      <c r="F137" s="1028"/>
      <c r="G137" s="1028"/>
      <c r="H137" s="1028"/>
      <c r="I137" s="1062"/>
      <c r="J137" s="1062"/>
      <c r="K137" s="1062"/>
      <c r="L137" s="1062"/>
      <c r="M137" s="1062"/>
      <c r="N137" s="1062"/>
      <c r="O137" s="1062"/>
      <c r="P137" s="1062"/>
      <c r="Q137" s="1062"/>
      <c r="R137" s="1062"/>
      <c r="S137" s="1062"/>
      <c r="T137" s="1062"/>
      <c r="U137" s="1062"/>
      <c r="V137" s="1062"/>
      <c r="W137" s="1062"/>
      <c r="X137" s="1062"/>
      <c r="Y137" s="1062"/>
      <c r="Z137" s="1062"/>
      <c r="AA137" s="1028"/>
      <c r="AB137" s="1028"/>
      <c r="AC137" s="1028"/>
      <c r="AD137" s="1028"/>
      <c r="AE137" s="1028"/>
      <c r="AF137" s="1028"/>
      <c r="AG137" s="1028"/>
      <c r="AH137" s="1028"/>
      <c r="AI137" s="1028"/>
      <c r="AJ137" s="1028"/>
      <c r="AK137" s="1028"/>
      <c r="AL137" s="1028"/>
      <c r="AM137" s="1028"/>
      <c r="AN137" s="1028"/>
      <c r="AO137" s="1028"/>
      <c r="AP137" s="1028"/>
      <c r="AQ137" s="1028"/>
      <c r="AR137" s="1028"/>
      <c r="AS137" s="1028"/>
      <c r="AT137" s="1028"/>
      <c r="AU137" s="1028"/>
      <c r="AV137" s="1028"/>
      <c r="AW137" s="1028"/>
      <c r="AX137" s="1028"/>
      <c r="AY137" s="1028"/>
      <c r="AZ137" s="1028"/>
      <c r="BA137" s="1028"/>
    </row>
    <row r="138" spans="1:53" ht="12.75">
      <c r="A138" s="1028"/>
      <c r="B138" s="1028"/>
      <c r="C138" s="1028"/>
      <c r="D138" s="1028"/>
      <c r="E138" s="1028"/>
      <c r="F138" s="1028"/>
      <c r="G138" s="1028"/>
      <c r="H138" s="1028"/>
      <c r="I138" s="1062"/>
      <c r="J138" s="1062"/>
      <c r="K138" s="1062"/>
      <c r="L138" s="1062"/>
      <c r="M138" s="1062"/>
      <c r="N138" s="1062"/>
      <c r="O138" s="1062"/>
      <c r="P138" s="1062"/>
      <c r="Q138" s="1062"/>
      <c r="R138" s="1062"/>
      <c r="S138" s="1062"/>
      <c r="T138" s="1062"/>
      <c r="U138" s="1062"/>
      <c r="V138" s="1062"/>
      <c r="W138" s="1062"/>
      <c r="X138" s="1062"/>
      <c r="Y138" s="1062"/>
      <c r="Z138" s="1062"/>
      <c r="AA138" s="1028"/>
      <c r="AB138" s="1028"/>
      <c r="AC138" s="1028"/>
      <c r="AD138" s="1028"/>
      <c r="AE138" s="1028"/>
      <c r="AF138" s="1028"/>
      <c r="AG138" s="1028"/>
      <c r="AH138" s="1028"/>
      <c r="AI138" s="1028"/>
      <c r="AJ138" s="1028"/>
      <c r="AK138" s="1028"/>
      <c r="AL138" s="1028"/>
      <c r="AM138" s="1028"/>
      <c r="AN138" s="1028"/>
      <c r="AO138" s="1028"/>
      <c r="AP138" s="1028"/>
      <c r="AQ138" s="1028"/>
      <c r="AR138" s="1028"/>
      <c r="AS138" s="1028"/>
      <c r="AT138" s="1028"/>
      <c r="AU138" s="1028"/>
      <c r="AV138" s="1028"/>
      <c r="AW138" s="1028"/>
      <c r="AX138" s="1028"/>
      <c r="AY138" s="1028"/>
      <c r="AZ138" s="1028"/>
      <c r="BA138" s="1028"/>
    </row>
    <row r="139" spans="1:53" ht="12.75">
      <c r="A139" s="1028"/>
      <c r="B139" s="1028"/>
      <c r="C139" s="1028"/>
      <c r="D139" s="1028"/>
      <c r="E139" s="1028"/>
      <c r="F139" s="1028"/>
      <c r="G139" s="1028"/>
      <c r="H139" s="1028"/>
      <c r="I139" s="1062"/>
      <c r="J139" s="1062"/>
      <c r="K139" s="1062"/>
      <c r="L139" s="1062"/>
      <c r="M139" s="1062"/>
      <c r="N139" s="1062"/>
      <c r="O139" s="1062"/>
      <c r="P139" s="1062"/>
      <c r="Q139" s="1062"/>
      <c r="R139" s="1062"/>
      <c r="S139" s="1062"/>
      <c r="T139" s="1062"/>
      <c r="U139" s="1062"/>
      <c r="V139" s="1062"/>
      <c r="W139" s="1062"/>
      <c r="X139" s="1062"/>
      <c r="Y139" s="1062"/>
      <c r="Z139" s="1062"/>
      <c r="AA139" s="1028"/>
      <c r="AB139" s="1028"/>
      <c r="AC139" s="1028"/>
      <c r="AD139" s="1028"/>
      <c r="AE139" s="1028"/>
      <c r="AF139" s="1028"/>
      <c r="AG139" s="1028"/>
      <c r="AH139" s="1028"/>
      <c r="AI139" s="1028"/>
      <c r="AJ139" s="1028"/>
      <c r="AK139" s="1028"/>
      <c r="AL139" s="1028"/>
      <c r="AM139" s="1028"/>
      <c r="AN139" s="1028"/>
      <c r="AO139" s="1028"/>
      <c r="AP139" s="1028"/>
      <c r="AQ139" s="1028"/>
      <c r="AR139" s="1028"/>
      <c r="AS139" s="1028"/>
      <c r="AT139" s="1028"/>
      <c r="AU139" s="1028"/>
      <c r="AV139" s="1028"/>
      <c r="AW139" s="1028"/>
      <c r="AX139" s="1028"/>
      <c r="AY139" s="1028"/>
      <c r="AZ139" s="1028"/>
      <c r="BA139" s="1028"/>
    </row>
    <row r="140" spans="1:53" ht="12.75">
      <c r="A140" s="1028"/>
      <c r="B140" s="1028"/>
      <c r="C140" s="1028"/>
      <c r="D140" s="1028"/>
      <c r="E140" s="1028"/>
      <c r="F140" s="1028"/>
      <c r="G140" s="1028"/>
      <c r="H140" s="1028"/>
      <c r="I140" s="1062"/>
      <c r="J140" s="1062"/>
      <c r="K140" s="1062"/>
      <c r="L140" s="1062"/>
      <c r="M140" s="1062"/>
      <c r="N140" s="1062"/>
      <c r="O140" s="1062"/>
      <c r="P140" s="1062"/>
      <c r="Q140" s="1062"/>
      <c r="R140" s="1062"/>
      <c r="S140" s="1062"/>
      <c r="T140" s="1062"/>
      <c r="U140" s="1062"/>
      <c r="V140" s="1062"/>
      <c r="W140" s="1062"/>
      <c r="X140" s="1062"/>
      <c r="Y140" s="1062"/>
      <c r="Z140" s="1062"/>
      <c r="AA140" s="1028"/>
      <c r="AB140" s="1028"/>
      <c r="AC140" s="1028"/>
      <c r="AD140" s="1028"/>
      <c r="AE140" s="1028"/>
      <c r="AF140" s="1028"/>
      <c r="AG140" s="1028"/>
      <c r="AH140" s="1028"/>
      <c r="AI140" s="1028"/>
      <c r="AJ140" s="1028"/>
      <c r="AK140" s="1028"/>
      <c r="AL140" s="1028"/>
      <c r="AM140" s="1028"/>
      <c r="AN140" s="1028"/>
      <c r="AO140" s="1028"/>
      <c r="AP140" s="1028"/>
      <c r="AQ140" s="1028"/>
      <c r="AR140" s="1028"/>
      <c r="AS140" s="1028"/>
      <c r="AT140" s="1028"/>
      <c r="AU140" s="1028"/>
      <c r="AV140" s="1028"/>
      <c r="AW140" s="1028"/>
      <c r="AX140" s="1028"/>
      <c r="AY140" s="1028"/>
      <c r="AZ140" s="1028"/>
      <c r="BA140" s="1028"/>
    </row>
    <row r="141" spans="1:53" ht="12.75">
      <c r="A141" s="1028"/>
      <c r="B141" s="1028"/>
      <c r="C141" s="1028"/>
      <c r="D141" s="1028"/>
      <c r="E141" s="1028"/>
      <c r="F141" s="1028"/>
      <c r="G141" s="1028"/>
      <c r="H141" s="1028"/>
      <c r="I141" s="1062"/>
      <c r="J141" s="1062"/>
      <c r="K141" s="1062"/>
      <c r="L141" s="1062"/>
      <c r="M141" s="1062"/>
      <c r="N141" s="1062"/>
      <c r="O141" s="1062"/>
      <c r="P141" s="1062"/>
      <c r="Q141" s="1062"/>
      <c r="R141" s="1062"/>
      <c r="S141" s="1062"/>
      <c r="T141" s="1062"/>
      <c r="U141" s="1062"/>
      <c r="V141" s="1062"/>
      <c r="W141" s="1062"/>
      <c r="X141" s="1062"/>
      <c r="Y141" s="1062"/>
      <c r="Z141" s="1062"/>
      <c r="AA141" s="1028"/>
      <c r="AB141" s="1028"/>
      <c r="AC141" s="1028"/>
      <c r="AD141" s="1028"/>
      <c r="AE141" s="1028"/>
      <c r="AF141" s="1028"/>
      <c r="AG141" s="1028"/>
      <c r="AH141" s="1028"/>
      <c r="AI141" s="1028"/>
      <c r="AJ141" s="1028"/>
      <c r="AK141" s="1028"/>
      <c r="AL141" s="1028"/>
      <c r="AM141" s="1028"/>
      <c r="AN141" s="1028"/>
      <c r="AO141" s="1028"/>
      <c r="AP141" s="1028"/>
      <c r="AQ141" s="1028"/>
      <c r="AR141" s="1028"/>
      <c r="AS141" s="1028"/>
      <c r="AT141" s="1028"/>
      <c r="AU141" s="1028"/>
      <c r="AV141" s="1028"/>
      <c r="AW141" s="1028"/>
      <c r="AX141" s="1028"/>
      <c r="AY141" s="1028"/>
      <c r="AZ141" s="1028"/>
      <c r="BA141" s="1028"/>
    </row>
    <row r="142" spans="1:53" ht="12.75">
      <c r="A142" s="1028"/>
      <c r="B142" s="1028"/>
      <c r="C142" s="1028"/>
      <c r="D142" s="1028"/>
      <c r="E142" s="1028"/>
      <c r="F142" s="1028"/>
      <c r="G142" s="1028"/>
      <c r="H142" s="1028"/>
      <c r="I142" s="1062"/>
      <c r="J142" s="1062"/>
      <c r="K142" s="1062"/>
      <c r="L142" s="1062"/>
      <c r="M142" s="1062"/>
      <c r="N142" s="1062"/>
      <c r="O142" s="1062"/>
      <c r="P142" s="1062"/>
      <c r="Q142" s="1062"/>
      <c r="R142" s="1062"/>
      <c r="S142" s="1062"/>
      <c r="T142" s="1062"/>
      <c r="U142" s="1062"/>
      <c r="V142" s="1062"/>
      <c r="W142" s="1062"/>
      <c r="X142" s="1062"/>
      <c r="Y142" s="1062"/>
      <c r="Z142" s="1062"/>
      <c r="AA142" s="1028"/>
      <c r="AB142" s="1028"/>
      <c r="AC142" s="1028"/>
      <c r="AD142" s="1028"/>
      <c r="AE142" s="1028"/>
      <c r="AF142" s="1028"/>
      <c r="AG142" s="1028"/>
      <c r="AH142" s="1028"/>
      <c r="AI142" s="1028"/>
      <c r="AJ142" s="1028"/>
      <c r="AK142" s="1028"/>
      <c r="AL142" s="1028"/>
      <c r="AM142" s="1028"/>
      <c r="AN142" s="1028"/>
      <c r="AO142" s="1028"/>
      <c r="AP142" s="1028"/>
      <c r="AQ142" s="1028"/>
      <c r="AR142" s="1028"/>
      <c r="AS142" s="1028"/>
      <c r="AT142" s="1028"/>
      <c r="AU142" s="1028"/>
      <c r="AV142" s="1028"/>
      <c r="AW142" s="1028"/>
      <c r="AX142" s="1028"/>
      <c r="AY142" s="1028"/>
      <c r="AZ142" s="1028"/>
      <c r="BA142" s="1028"/>
    </row>
    <row r="143" spans="1:53" ht="12.75">
      <c r="A143" s="1028"/>
      <c r="B143" s="1028"/>
      <c r="C143" s="1028"/>
      <c r="D143" s="1028"/>
      <c r="E143" s="1028"/>
      <c r="F143" s="1028"/>
      <c r="G143" s="1028"/>
      <c r="H143" s="1028"/>
      <c r="I143" s="1062"/>
      <c r="J143" s="1062"/>
      <c r="K143" s="1062"/>
      <c r="L143" s="1062"/>
      <c r="M143" s="1062"/>
      <c r="N143" s="1062"/>
      <c r="O143" s="1062"/>
      <c r="P143" s="1062"/>
      <c r="Q143" s="1062"/>
      <c r="R143" s="1062"/>
      <c r="S143" s="1062"/>
      <c r="T143" s="1062"/>
      <c r="U143" s="1062"/>
      <c r="V143" s="1062"/>
      <c r="W143" s="1062"/>
      <c r="X143" s="1062"/>
      <c r="Y143" s="1062"/>
      <c r="Z143" s="1062"/>
      <c r="AA143" s="1028"/>
      <c r="AB143" s="1028"/>
      <c r="AC143" s="1028"/>
      <c r="AD143" s="1028"/>
      <c r="AE143" s="1028"/>
      <c r="AF143" s="1028"/>
      <c r="AG143" s="1028"/>
      <c r="AH143" s="1028"/>
      <c r="AI143" s="1028"/>
      <c r="AJ143" s="1028"/>
      <c r="AK143" s="1028"/>
      <c r="AL143" s="1028"/>
      <c r="AM143" s="1028"/>
      <c r="AN143" s="1028"/>
      <c r="AO143" s="1028"/>
      <c r="AP143" s="1028"/>
      <c r="AQ143" s="1028"/>
      <c r="AR143" s="1028"/>
      <c r="AS143" s="1028"/>
      <c r="AT143" s="1028"/>
      <c r="AU143" s="1028"/>
      <c r="AV143" s="1028"/>
      <c r="AW143" s="1028"/>
      <c r="AX143" s="1028"/>
      <c r="AY143" s="1028"/>
      <c r="AZ143" s="1028"/>
      <c r="BA143" s="1028"/>
    </row>
    <row r="144" spans="1:53" ht="12.75">
      <c r="A144" s="1028"/>
      <c r="B144" s="1028"/>
      <c r="C144" s="1028"/>
      <c r="D144" s="1028"/>
      <c r="E144" s="1028"/>
      <c r="F144" s="1028"/>
      <c r="G144" s="1028"/>
      <c r="H144" s="1028"/>
      <c r="I144" s="1062"/>
      <c r="J144" s="1062"/>
      <c r="K144" s="1062"/>
      <c r="L144" s="1062"/>
      <c r="M144" s="1062"/>
      <c r="N144" s="1062"/>
      <c r="O144" s="1062"/>
      <c r="P144" s="1062"/>
      <c r="Q144" s="1062"/>
      <c r="R144" s="1062"/>
      <c r="S144" s="1062"/>
      <c r="T144" s="1062"/>
      <c r="U144" s="1062"/>
      <c r="V144" s="1062"/>
      <c r="W144" s="1062"/>
      <c r="X144" s="1062"/>
      <c r="Y144" s="1062"/>
      <c r="Z144" s="1062"/>
      <c r="AA144" s="1028"/>
      <c r="AB144" s="1028"/>
      <c r="AC144" s="1028"/>
      <c r="AD144" s="1028"/>
      <c r="AE144" s="1028"/>
      <c r="AF144" s="1028"/>
      <c r="AG144" s="1028"/>
      <c r="AH144" s="1028"/>
      <c r="AI144" s="1028"/>
      <c r="AJ144" s="1028"/>
      <c r="AK144" s="1028"/>
      <c r="AL144" s="1028"/>
      <c r="AM144" s="1028"/>
      <c r="AN144" s="1028"/>
      <c r="AO144" s="1028"/>
      <c r="AP144" s="1028"/>
      <c r="AQ144" s="1028"/>
      <c r="AR144" s="1028"/>
      <c r="AS144" s="1028"/>
      <c r="AT144" s="1028"/>
      <c r="AU144" s="1028"/>
      <c r="AV144" s="1028"/>
      <c r="AW144" s="1028"/>
      <c r="AX144" s="1028"/>
      <c r="AY144" s="1028"/>
      <c r="AZ144" s="1028"/>
      <c r="BA144" s="1028"/>
    </row>
    <row r="145" spans="1:53" ht="12.75">
      <c r="A145" s="1028"/>
      <c r="B145" s="1028"/>
      <c r="C145" s="1028"/>
      <c r="D145" s="1028"/>
      <c r="E145" s="1028"/>
      <c r="F145" s="1028"/>
      <c r="G145" s="1028"/>
      <c r="H145" s="1028"/>
      <c r="I145" s="1062"/>
      <c r="J145" s="1062"/>
      <c r="K145" s="1062"/>
      <c r="L145" s="1062"/>
      <c r="M145" s="1062"/>
      <c r="N145" s="1062"/>
      <c r="O145" s="1062"/>
      <c r="P145" s="1062"/>
      <c r="Q145" s="1062"/>
      <c r="R145" s="1062"/>
      <c r="S145" s="1062"/>
      <c r="T145" s="1062"/>
      <c r="U145" s="1062"/>
      <c r="V145" s="1062"/>
      <c r="W145" s="1062"/>
      <c r="X145" s="1062"/>
      <c r="Y145" s="1062"/>
      <c r="Z145" s="1062"/>
      <c r="AA145" s="1028"/>
      <c r="AB145" s="1028"/>
      <c r="AC145" s="1028"/>
      <c r="AD145" s="1028"/>
      <c r="AE145" s="1028"/>
      <c r="AF145" s="1028"/>
      <c r="AG145" s="1028"/>
      <c r="AH145" s="1028"/>
      <c r="AI145" s="1028"/>
      <c r="AJ145" s="1028"/>
      <c r="AK145" s="1028"/>
      <c r="AL145" s="1028"/>
      <c r="AM145" s="1028"/>
      <c r="AN145" s="1028"/>
      <c r="AO145" s="1028"/>
      <c r="AP145" s="1028"/>
      <c r="AQ145" s="1028"/>
      <c r="AR145" s="1028"/>
      <c r="AS145" s="1028"/>
      <c r="AT145" s="1028"/>
      <c r="AU145" s="1028"/>
      <c r="AV145" s="1028"/>
      <c r="AW145" s="1028"/>
      <c r="AX145" s="1028"/>
      <c r="AY145" s="1028"/>
      <c r="AZ145" s="1028"/>
      <c r="BA145" s="1028"/>
    </row>
    <row r="146" spans="1:53" ht="12.75">
      <c r="A146" s="1028"/>
      <c r="B146" s="1028"/>
      <c r="C146" s="1028"/>
      <c r="D146" s="1028"/>
      <c r="E146" s="1028"/>
      <c r="F146" s="1028"/>
      <c r="G146" s="1028"/>
      <c r="H146" s="1028"/>
      <c r="I146" s="1062"/>
      <c r="J146" s="1062"/>
      <c r="K146" s="1062"/>
      <c r="L146" s="1062"/>
      <c r="M146" s="1062"/>
      <c r="N146" s="1062"/>
      <c r="O146" s="1062"/>
      <c r="P146" s="1062"/>
      <c r="Q146" s="1062"/>
      <c r="R146" s="1062"/>
      <c r="S146" s="1062"/>
      <c r="T146" s="1062"/>
      <c r="U146" s="1062"/>
      <c r="V146" s="1062"/>
      <c r="W146" s="1062"/>
      <c r="X146" s="1062"/>
      <c r="Y146" s="1062"/>
      <c r="Z146" s="1062"/>
      <c r="AA146" s="1028"/>
      <c r="AB146" s="1028"/>
      <c r="AC146" s="1028"/>
      <c r="AD146" s="1028"/>
      <c r="AE146" s="1028"/>
      <c r="AF146" s="1028"/>
      <c r="AG146" s="1028"/>
      <c r="AH146" s="1028"/>
      <c r="AI146" s="1028"/>
      <c r="AJ146" s="1028"/>
      <c r="AK146" s="1028"/>
      <c r="AL146" s="1028"/>
      <c r="AM146" s="1028"/>
      <c r="AN146" s="1028"/>
      <c r="AO146" s="1028"/>
      <c r="AP146" s="1028"/>
      <c r="AQ146" s="1028"/>
      <c r="AR146" s="1028"/>
      <c r="AS146" s="1028"/>
      <c r="AT146" s="1028"/>
      <c r="AU146" s="1028"/>
      <c r="AV146" s="1028"/>
      <c r="AW146" s="1028"/>
      <c r="AX146" s="1028"/>
      <c r="AY146" s="1028"/>
      <c r="AZ146" s="1028"/>
      <c r="BA146" s="1028"/>
    </row>
    <row r="147" spans="1:53" ht="12.75">
      <c r="A147" s="1028"/>
      <c r="B147" s="1028"/>
      <c r="C147" s="1028"/>
      <c r="D147" s="1028"/>
      <c r="E147" s="1028"/>
      <c r="F147" s="1028"/>
      <c r="G147" s="1028"/>
      <c r="H147" s="1028"/>
      <c r="I147" s="1062"/>
      <c r="J147" s="1062"/>
      <c r="K147" s="1062"/>
      <c r="L147" s="1062"/>
      <c r="M147" s="1062"/>
      <c r="N147" s="1062"/>
      <c r="O147" s="1062"/>
      <c r="P147" s="1062"/>
      <c r="Q147" s="1062"/>
      <c r="R147" s="1062"/>
      <c r="S147" s="1062"/>
      <c r="T147" s="1062"/>
      <c r="U147" s="1062"/>
      <c r="V147" s="1062"/>
      <c r="W147" s="1062"/>
      <c r="X147" s="1062"/>
      <c r="Y147" s="1062"/>
      <c r="Z147" s="1062"/>
      <c r="AA147" s="1028"/>
      <c r="AB147" s="1028"/>
      <c r="AC147" s="1028"/>
      <c r="AD147" s="1028"/>
      <c r="AE147" s="1028"/>
      <c r="AF147" s="1028"/>
      <c r="AG147" s="1028"/>
      <c r="AH147" s="1028"/>
      <c r="AI147" s="1028"/>
      <c r="AJ147" s="1028"/>
      <c r="AK147" s="1028"/>
      <c r="AL147" s="1028"/>
      <c r="AM147" s="1028"/>
      <c r="AN147" s="1028"/>
      <c r="AO147" s="1028"/>
      <c r="AP147" s="1028"/>
      <c r="AQ147" s="1028"/>
      <c r="AR147" s="1028"/>
      <c r="AS147" s="1028"/>
      <c r="AT147" s="1028"/>
      <c r="AU147" s="1028"/>
      <c r="AV147" s="1028"/>
      <c r="AW147" s="1028"/>
      <c r="AX147" s="1028"/>
      <c r="AY147" s="1028"/>
      <c r="AZ147" s="1028"/>
      <c r="BA147" s="1028"/>
    </row>
    <row r="148" spans="1:53" ht="12.75">
      <c r="A148" s="1028"/>
      <c r="B148" s="1028"/>
      <c r="C148" s="1028"/>
      <c r="D148" s="1028"/>
      <c r="E148" s="1028"/>
      <c r="F148" s="1028"/>
      <c r="G148" s="1028"/>
      <c r="H148" s="1028"/>
      <c r="I148" s="1062"/>
      <c r="J148" s="1062"/>
      <c r="K148" s="1062"/>
      <c r="L148" s="1062"/>
      <c r="M148" s="1062"/>
      <c r="N148" s="1062"/>
      <c r="O148" s="1062"/>
      <c r="P148" s="1062"/>
      <c r="Q148" s="1062"/>
      <c r="R148" s="1062"/>
      <c r="S148" s="1062"/>
      <c r="T148" s="1062"/>
      <c r="U148" s="1062"/>
      <c r="V148" s="1062"/>
      <c r="W148" s="1062"/>
      <c r="X148" s="1062"/>
      <c r="Y148" s="1062"/>
      <c r="Z148" s="1062"/>
      <c r="AA148" s="1028"/>
      <c r="AB148" s="1028"/>
      <c r="AC148" s="1028"/>
      <c r="AD148" s="1028"/>
      <c r="AE148" s="1028"/>
      <c r="AF148" s="1028"/>
      <c r="AG148" s="1028"/>
      <c r="AH148" s="1028"/>
      <c r="AI148" s="1028"/>
      <c r="AJ148" s="1028"/>
      <c r="AK148" s="1028"/>
      <c r="AL148" s="1028"/>
      <c r="AM148" s="1028"/>
      <c r="AN148" s="1028"/>
      <c r="AO148" s="1028"/>
      <c r="AP148" s="1028"/>
      <c r="AQ148" s="1028"/>
      <c r="AR148" s="1028"/>
      <c r="AS148" s="1028"/>
      <c r="AT148" s="1028"/>
      <c r="AU148" s="1028"/>
      <c r="AV148" s="1028"/>
      <c r="AW148" s="1028"/>
      <c r="AX148" s="1028"/>
      <c r="AY148" s="1028"/>
      <c r="AZ148" s="1028"/>
      <c r="BA148" s="1028"/>
    </row>
    <row r="149" spans="1:53" ht="12.75">
      <c r="A149" s="1028"/>
      <c r="B149" s="1028"/>
      <c r="C149" s="1028"/>
      <c r="D149" s="1028"/>
      <c r="E149" s="1028"/>
      <c r="F149" s="1028"/>
      <c r="G149" s="1028"/>
      <c r="H149" s="1028"/>
      <c r="I149" s="1062"/>
      <c r="J149" s="1062"/>
      <c r="K149" s="1062"/>
      <c r="L149" s="1062"/>
      <c r="M149" s="1062"/>
      <c r="N149" s="1062"/>
      <c r="O149" s="1062"/>
      <c r="P149" s="1062"/>
      <c r="Q149" s="1062"/>
      <c r="R149" s="1062"/>
      <c r="S149" s="1062"/>
      <c r="T149" s="1062"/>
      <c r="U149" s="1062"/>
      <c r="V149" s="1062"/>
      <c r="W149" s="1062"/>
      <c r="X149" s="1062"/>
      <c r="Y149" s="1062"/>
      <c r="Z149" s="1062"/>
      <c r="AA149" s="1028"/>
      <c r="AB149" s="1028"/>
      <c r="AC149" s="1028"/>
      <c r="AD149" s="1028"/>
      <c r="AE149" s="1028"/>
      <c r="AF149" s="1028"/>
      <c r="AG149" s="1028"/>
      <c r="AH149" s="1028"/>
      <c r="AI149" s="1028"/>
      <c r="AJ149" s="1028"/>
      <c r="AK149" s="1028"/>
      <c r="AL149" s="1028"/>
      <c r="AM149" s="1028"/>
      <c r="AN149" s="1028"/>
      <c r="AO149" s="1028"/>
      <c r="AP149" s="1028"/>
      <c r="AQ149" s="1028"/>
      <c r="AR149" s="1028"/>
      <c r="AS149" s="1028"/>
      <c r="AT149" s="1028"/>
      <c r="AU149" s="1028"/>
      <c r="AV149" s="1028"/>
      <c r="AW149" s="1028"/>
      <c r="AX149" s="1028"/>
      <c r="AY149" s="1028"/>
      <c r="AZ149" s="1028"/>
      <c r="BA149" s="1028"/>
    </row>
    <row r="150" spans="1:53" ht="12.75">
      <c r="A150" s="1028"/>
      <c r="B150" s="1028"/>
      <c r="C150" s="1028"/>
      <c r="D150" s="1028"/>
      <c r="E150" s="1028"/>
      <c r="F150" s="1028"/>
      <c r="G150" s="1028"/>
      <c r="H150" s="1028"/>
      <c r="I150" s="1062"/>
      <c r="J150" s="1062"/>
      <c r="K150" s="1062"/>
      <c r="L150" s="1062"/>
      <c r="M150" s="1062"/>
      <c r="N150" s="1062"/>
      <c r="O150" s="1062"/>
      <c r="P150" s="1062"/>
      <c r="Q150" s="1062"/>
      <c r="R150" s="1062"/>
      <c r="S150" s="1062"/>
      <c r="T150" s="1062"/>
      <c r="U150" s="1062"/>
      <c r="V150" s="1062"/>
      <c r="W150" s="1062"/>
      <c r="X150" s="1062"/>
      <c r="Y150" s="1062"/>
      <c r="Z150" s="1062"/>
      <c r="AA150" s="1028"/>
      <c r="AB150" s="1028"/>
      <c r="AC150" s="1028"/>
      <c r="AD150" s="1028"/>
      <c r="AE150" s="1028"/>
      <c r="AF150" s="1028"/>
      <c r="AG150" s="1028"/>
      <c r="AH150" s="1028"/>
      <c r="AI150" s="1028"/>
      <c r="AJ150" s="1028"/>
      <c r="AK150" s="1028"/>
      <c r="AL150" s="1028"/>
      <c r="AM150" s="1028"/>
      <c r="AN150" s="1028"/>
      <c r="AO150" s="1028"/>
      <c r="AP150" s="1028"/>
      <c r="AQ150" s="1028"/>
      <c r="AR150" s="1028"/>
      <c r="AS150" s="1028"/>
      <c r="AT150" s="1028"/>
      <c r="AU150" s="1028"/>
      <c r="AV150" s="1028"/>
      <c r="AW150" s="1028"/>
      <c r="AX150" s="1028"/>
      <c r="AY150" s="1028"/>
      <c r="AZ150" s="1028"/>
      <c r="BA150" s="1028"/>
    </row>
    <row r="151" spans="1:53" ht="12.75">
      <c r="A151" s="1028"/>
      <c r="B151" s="1028"/>
      <c r="C151" s="1028"/>
      <c r="D151" s="1028"/>
      <c r="E151" s="1028"/>
      <c r="F151" s="1028"/>
      <c r="G151" s="1028"/>
      <c r="H151" s="1028"/>
      <c r="I151" s="1062"/>
      <c r="J151" s="1062"/>
      <c r="K151" s="1062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62"/>
      <c r="V151" s="1062"/>
      <c r="W151" s="1062"/>
      <c r="X151" s="1062"/>
      <c r="Y151" s="1062"/>
      <c r="Z151" s="1062"/>
      <c r="AA151" s="1028"/>
      <c r="AB151" s="1028"/>
      <c r="AC151" s="1028"/>
      <c r="AD151" s="1028"/>
      <c r="AE151" s="1028"/>
      <c r="AF151" s="1028"/>
      <c r="AG151" s="1028"/>
      <c r="AH151" s="1028"/>
      <c r="AI151" s="1028"/>
      <c r="AJ151" s="1028"/>
      <c r="AK151" s="1028"/>
      <c r="AL151" s="1028"/>
      <c r="AM151" s="1028"/>
      <c r="AN151" s="1028"/>
      <c r="AO151" s="1028"/>
      <c r="AP151" s="1028"/>
      <c r="AQ151" s="1028"/>
      <c r="AR151" s="1028"/>
      <c r="AS151" s="1028"/>
      <c r="AT151" s="1028"/>
      <c r="AU151" s="1028"/>
      <c r="AV151" s="1028"/>
      <c r="AW151" s="1028"/>
      <c r="AX151" s="1028"/>
      <c r="AY151" s="1028"/>
      <c r="AZ151" s="1028"/>
      <c r="BA151" s="1028"/>
    </row>
    <row r="152" spans="1:53" ht="12.75">
      <c r="A152" s="1028"/>
      <c r="B152" s="1028"/>
      <c r="C152" s="1028"/>
      <c r="D152" s="1028"/>
      <c r="E152" s="1028"/>
      <c r="F152" s="1028"/>
      <c r="G152" s="1028"/>
      <c r="H152" s="1028"/>
      <c r="I152" s="1062"/>
      <c r="J152" s="1062"/>
      <c r="K152" s="1062"/>
      <c r="L152" s="1062"/>
      <c r="M152" s="1062"/>
      <c r="N152" s="1062"/>
      <c r="O152" s="1062"/>
      <c r="P152" s="1062"/>
      <c r="Q152" s="1062"/>
      <c r="R152" s="1062"/>
      <c r="S152" s="1062"/>
      <c r="T152" s="1062"/>
      <c r="U152" s="1062"/>
      <c r="V152" s="1062"/>
      <c r="W152" s="1062"/>
      <c r="X152" s="1062"/>
      <c r="Y152" s="1062"/>
      <c r="Z152" s="1062"/>
      <c r="AA152" s="1028"/>
      <c r="AB152" s="1028"/>
      <c r="AC152" s="1028"/>
      <c r="AD152" s="1028"/>
      <c r="AE152" s="1028"/>
      <c r="AF152" s="1028"/>
      <c r="AG152" s="1028"/>
      <c r="AH152" s="1028"/>
      <c r="AI152" s="1028"/>
      <c r="AJ152" s="1028"/>
      <c r="AK152" s="1028"/>
      <c r="AL152" s="1028"/>
      <c r="AM152" s="1028"/>
      <c r="AN152" s="1028"/>
      <c r="AO152" s="1028"/>
      <c r="AP152" s="1028"/>
      <c r="AQ152" s="1028"/>
      <c r="AR152" s="1028"/>
      <c r="AS152" s="1028"/>
      <c r="AT152" s="1028"/>
      <c r="AU152" s="1028"/>
      <c r="AV152" s="1028"/>
      <c r="AW152" s="1028"/>
      <c r="AX152" s="1028"/>
      <c r="AY152" s="1028"/>
      <c r="AZ152" s="1028"/>
      <c r="BA152" s="1028"/>
    </row>
    <row r="153" spans="1:53" ht="12.75">
      <c r="A153" s="1028"/>
      <c r="B153" s="1028"/>
      <c r="C153" s="1028"/>
      <c r="D153" s="1028"/>
      <c r="E153" s="1028"/>
      <c r="F153" s="1028"/>
      <c r="G153" s="1028"/>
      <c r="H153" s="1028"/>
      <c r="I153" s="1062"/>
      <c r="J153" s="1062"/>
      <c r="K153" s="1062"/>
      <c r="L153" s="1062"/>
      <c r="M153" s="1062"/>
      <c r="N153" s="1062"/>
      <c r="O153" s="1062"/>
      <c r="P153" s="1062"/>
      <c r="Q153" s="1062"/>
      <c r="R153" s="1062"/>
      <c r="S153" s="1062"/>
      <c r="T153" s="1062"/>
      <c r="U153" s="1062"/>
      <c r="V153" s="1062"/>
      <c r="W153" s="1062"/>
      <c r="X153" s="1062"/>
      <c r="Y153" s="1062"/>
      <c r="Z153" s="1062"/>
      <c r="AA153" s="1028"/>
      <c r="AB153" s="1028"/>
      <c r="AC153" s="1028"/>
      <c r="AD153" s="1028"/>
      <c r="AE153" s="1028"/>
      <c r="AF153" s="1028"/>
      <c r="AG153" s="1028"/>
      <c r="AH153" s="1028"/>
      <c r="AI153" s="1028"/>
      <c r="AJ153" s="1028"/>
      <c r="AK153" s="1028"/>
      <c r="AL153" s="1028"/>
      <c r="AM153" s="1028"/>
      <c r="AN153" s="1028"/>
      <c r="AO153" s="1028"/>
      <c r="AP153" s="1028"/>
      <c r="AQ153" s="1028"/>
      <c r="AR153" s="1028"/>
      <c r="AS153" s="1028"/>
      <c r="AT153" s="1028"/>
      <c r="AU153" s="1028"/>
      <c r="AV153" s="1028"/>
      <c r="AW153" s="1028"/>
      <c r="AX153" s="1028"/>
      <c r="AY153" s="1028"/>
      <c r="AZ153" s="1028"/>
      <c r="BA153" s="1028"/>
    </row>
    <row r="154" spans="1:53" ht="12.75">
      <c r="A154" s="1028"/>
      <c r="B154" s="1028"/>
      <c r="C154" s="1028"/>
      <c r="D154" s="1028"/>
      <c r="E154" s="1028"/>
      <c r="F154" s="1028"/>
      <c r="G154" s="1028"/>
      <c r="H154" s="1028"/>
      <c r="I154" s="1062"/>
      <c r="J154" s="1062"/>
      <c r="K154" s="1062"/>
      <c r="L154" s="1062"/>
      <c r="M154" s="1062"/>
      <c r="N154" s="1062"/>
      <c r="O154" s="1062"/>
      <c r="P154" s="1062"/>
      <c r="Q154" s="1062"/>
      <c r="R154" s="1062"/>
      <c r="S154" s="1062"/>
      <c r="T154" s="1062"/>
      <c r="U154" s="1062"/>
      <c r="V154" s="1062"/>
      <c r="W154" s="1062"/>
      <c r="X154" s="1062"/>
      <c r="Y154" s="1062"/>
      <c r="Z154" s="1062"/>
      <c r="AA154" s="1028"/>
      <c r="AB154" s="1028"/>
      <c r="AC154" s="1028"/>
      <c r="AD154" s="1028"/>
      <c r="AE154" s="1028"/>
      <c r="AF154" s="1028"/>
      <c r="AG154" s="1028"/>
      <c r="AH154" s="1028"/>
      <c r="AI154" s="1028"/>
      <c r="AJ154" s="1028"/>
      <c r="AK154" s="1028"/>
      <c r="AL154" s="1028"/>
      <c r="AM154" s="1028"/>
      <c r="AN154" s="1028"/>
      <c r="AO154" s="1028"/>
      <c r="AP154" s="1028"/>
      <c r="AQ154" s="1028"/>
      <c r="AR154" s="1028"/>
      <c r="AS154" s="1028"/>
      <c r="AT154" s="1028"/>
      <c r="AU154" s="1028"/>
      <c r="AV154" s="1028"/>
      <c r="AW154" s="1028"/>
      <c r="AX154" s="1028"/>
      <c r="AY154" s="1028"/>
      <c r="AZ154" s="1028"/>
      <c r="BA154" s="1028"/>
    </row>
    <row r="155" spans="1:53" ht="12.75">
      <c r="A155" s="1028"/>
      <c r="B155" s="1028"/>
      <c r="C155" s="1028"/>
      <c r="D155" s="1028"/>
      <c r="E155" s="1028"/>
      <c r="F155" s="1028"/>
      <c r="G155" s="1028"/>
      <c r="H155" s="1028"/>
      <c r="I155" s="1062"/>
      <c r="J155" s="1062"/>
      <c r="K155" s="1062"/>
      <c r="L155" s="1062"/>
      <c r="M155" s="1062"/>
      <c r="N155" s="1062"/>
      <c r="O155" s="1062"/>
      <c r="P155" s="1062"/>
      <c r="Q155" s="1062"/>
      <c r="R155" s="1062"/>
      <c r="S155" s="1062"/>
      <c r="T155" s="1062"/>
      <c r="U155" s="1062"/>
      <c r="V155" s="1062"/>
      <c r="W155" s="1062"/>
      <c r="X155" s="1062"/>
      <c r="Y155" s="1062"/>
      <c r="Z155" s="1062"/>
      <c r="AA155" s="1028"/>
      <c r="AB155" s="1028"/>
      <c r="AC155" s="1028"/>
      <c r="AD155" s="1028"/>
      <c r="AE155" s="1028"/>
      <c r="AF155" s="1028"/>
      <c r="AG155" s="1028"/>
      <c r="AH155" s="1028"/>
      <c r="AI155" s="1028"/>
      <c r="AJ155" s="1028"/>
      <c r="AK155" s="1028"/>
      <c r="AL155" s="1028"/>
      <c r="AM155" s="1028"/>
      <c r="AN155" s="1028"/>
      <c r="AO155" s="1028"/>
      <c r="AP155" s="1028"/>
      <c r="AQ155" s="1028"/>
      <c r="AR155" s="1028"/>
      <c r="AS155" s="1028"/>
      <c r="AT155" s="1028"/>
      <c r="AU155" s="1028"/>
      <c r="AV155" s="1028"/>
      <c r="AW155" s="1028"/>
      <c r="AX155" s="1028"/>
      <c r="AY155" s="1028"/>
      <c r="AZ155" s="1028"/>
      <c r="BA155" s="1028"/>
    </row>
    <row r="156" spans="1:53" ht="12.75">
      <c r="A156" s="1028"/>
      <c r="B156" s="1028"/>
      <c r="C156" s="1028"/>
      <c r="D156" s="1028"/>
      <c r="E156" s="1028"/>
      <c r="F156" s="1028"/>
      <c r="G156" s="1028"/>
      <c r="H156" s="1028"/>
      <c r="I156" s="1062"/>
      <c r="J156" s="1062"/>
      <c r="K156" s="1062"/>
      <c r="L156" s="1062"/>
      <c r="M156" s="1062"/>
      <c r="N156" s="1062"/>
      <c r="O156" s="1062"/>
      <c r="P156" s="1062"/>
      <c r="Q156" s="1062"/>
      <c r="R156" s="1062"/>
      <c r="S156" s="1062"/>
      <c r="T156" s="1062"/>
      <c r="U156" s="1062"/>
      <c r="V156" s="1062"/>
      <c r="W156" s="1062"/>
      <c r="X156" s="1062"/>
      <c r="Y156" s="1062"/>
      <c r="Z156" s="1062"/>
      <c r="AA156" s="1028"/>
      <c r="AB156" s="1028"/>
      <c r="AC156" s="1028"/>
      <c r="AD156" s="1028"/>
      <c r="AE156" s="1028"/>
      <c r="AF156" s="1028"/>
      <c r="AG156" s="1028"/>
      <c r="AH156" s="1028"/>
      <c r="AI156" s="1028"/>
      <c r="AJ156" s="1028"/>
      <c r="AK156" s="1028"/>
      <c r="AL156" s="1028"/>
      <c r="AM156" s="1028"/>
      <c r="AN156" s="1028"/>
      <c r="AO156" s="1028"/>
      <c r="AP156" s="1028"/>
      <c r="AQ156" s="1028"/>
      <c r="AR156" s="1028"/>
      <c r="AS156" s="1028"/>
      <c r="AT156" s="1028"/>
      <c r="AU156" s="1028"/>
      <c r="AV156" s="1028"/>
      <c r="AW156" s="1028"/>
      <c r="AX156" s="1028"/>
      <c r="AY156" s="1028"/>
      <c r="AZ156" s="1028"/>
      <c r="BA156" s="1028"/>
    </row>
    <row r="157" spans="1:53" ht="12.75">
      <c r="A157" s="1028"/>
      <c r="B157" s="1028"/>
      <c r="C157" s="1028"/>
      <c r="D157" s="1028"/>
      <c r="E157" s="1028"/>
      <c r="F157" s="1028"/>
      <c r="G157" s="1028"/>
      <c r="H157" s="1028"/>
      <c r="I157" s="1062"/>
      <c r="J157" s="1062"/>
      <c r="K157" s="1062"/>
      <c r="L157" s="1062"/>
      <c r="M157" s="1062"/>
      <c r="N157" s="1062"/>
      <c r="O157" s="1062"/>
      <c r="P157" s="1062"/>
      <c r="Q157" s="1062"/>
      <c r="R157" s="1062"/>
      <c r="S157" s="1062"/>
      <c r="T157" s="1062"/>
      <c r="U157" s="1062"/>
      <c r="V157" s="1062"/>
      <c r="W157" s="1062"/>
      <c r="X157" s="1062"/>
      <c r="Y157" s="1062"/>
      <c r="Z157" s="1062"/>
      <c r="AA157" s="1028"/>
      <c r="AB157" s="1028"/>
      <c r="AC157" s="1028"/>
      <c r="AD157" s="1028"/>
      <c r="AE157" s="1028"/>
      <c r="AF157" s="1028"/>
      <c r="AG157" s="1028"/>
      <c r="AH157" s="1028"/>
      <c r="AI157" s="1028"/>
      <c r="AJ157" s="1028"/>
      <c r="AK157" s="1028"/>
      <c r="AL157" s="1028"/>
      <c r="AM157" s="1028"/>
      <c r="AN157" s="1028"/>
      <c r="AO157" s="1028"/>
      <c r="AP157" s="1028"/>
      <c r="AQ157" s="1028"/>
      <c r="AR157" s="1028"/>
      <c r="AS157" s="1028"/>
      <c r="AT157" s="1028"/>
      <c r="AU157" s="1028"/>
      <c r="AV157" s="1028"/>
      <c r="AW157" s="1028"/>
      <c r="AX157" s="1028"/>
      <c r="AY157" s="1028"/>
      <c r="AZ157" s="1028"/>
      <c r="BA157" s="1028"/>
    </row>
    <row r="158" spans="1:53" ht="12.75">
      <c r="A158" s="1028"/>
      <c r="B158" s="1028"/>
      <c r="C158" s="1028"/>
      <c r="D158" s="1028"/>
      <c r="E158" s="1028"/>
      <c r="F158" s="1028"/>
      <c r="G158" s="1028"/>
      <c r="H158" s="1028"/>
      <c r="I158" s="1062"/>
      <c r="J158" s="1062"/>
      <c r="K158" s="1062"/>
      <c r="L158" s="1062"/>
      <c r="M158" s="1062"/>
      <c r="N158" s="1062"/>
      <c r="O158" s="1062"/>
      <c r="P158" s="1062"/>
      <c r="Q158" s="1062"/>
      <c r="R158" s="1062"/>
      <c r="S158" s="1062"/>
      <c r="T158" s="1062"/>
      <c r="U158" s="1062"/>
      <c r="V158" s="1062"/>
      <c r="W158" s="1062"/>
      <c r="X158" s="1062"/>
      <c r="Y158" s="1062"/>
      <c r="Z158" s="1062"/>
      <c r="AA158" s="1028"/>
      <c r="AB158" s="1028"/>
      <c r="AC158" s="1028"/>
      <c r="AD158" s="1028"/>
      <c r="AE158" s="1028"/>
      <c r="AF158" s="1028"/>
      <c r="AG158" s="1028"/>
      <c r="AH158" s="1028"/>
      <c r="AI158" s="1028"/>
      <c r="AJ158" s="1028"/>
      <c r="AK158" s="1028"/>
      <c r="AL158" s="1028"/>
      <c r="AM158" s="1028"/>
      <c r="AN158" s="1028"/>
      <c r="AO158" s="1028"/>
      <c r="AP158" s="1028"/>
      <c r="AQ158" s="1028"/>
      <c r="AR158" s="1028"/>
      <c r="AS158" s="1028"/>
      <c r="AT158" s="1028"/>
      <c r="AU158" s="1028"/>
      <c r="AV158" s="1028"/>
      <c r="AW158" s="1028"/>
      <c r="AX158" s="1028"/>
      <c r="AY158" s="1028"/>
      <c r="AZ158" s="1028"/>
      <c r="BA158" s="1028"/>
    </row>
    <row r="159" spans="1:53" ht="12.75">
      <c r="A159" s="1028"/>
      <c r="B159" s="1028"/>
      <c r="C159" s="1028"/>
      <c r="D159" s="1028"/>
      <c r="E159" s="1028"/>
      <c r="F159" s="1028"/>
      <c r="G159" s="1028"/>
      <c r="H159" s="1028"/>
      <c r="I159" s="1062"/>
      <c r="J159" s="1062"/>
      <c r="K159" s="1062"/>
      <c r="L159" s="1062"/>
      <c r="M159" s="1062"/>
      <c r="N159" s="1062"/>
      <c r="O159" s="1062"/>
      <c r="P159" s="1062"/>
      <c r="Q159" s="1062"/>
      <c r="R159" s="1062"/>
      <c r="S159" s="1062"/>
      <c r="T159" s="1062"/>
      <c r="U159" s="1062"/>
      <c r="V159" s="1062"/>
      <c r="W159" s="1062"/>
      <c r="X159" s="1062"/>
      <c r="Y159" s="1062"/>
      <c r="Z159" s="1062"/>
      <c r="AA159" s="1028"/>
      <c r="AB159" s="1028"/>
      <c r="AC159" s="1028"/>
      <c r="AD159" s="1028"/>
      <c r="AE159" s="1028"/>
      <c r="AF159" s="1028"/>
      <c r="AG159" s="1028"/>
      <c r="AH159" s="1028"/>
      <c r="AI159" s="1028"/>
      <c r="AJ159" s="1028"/>
      <c r="AK159" s="1028"/>
      <c r="AL159" s="1028"/>
      <c r="AM159" s="1028"/>
      <c r="AN159" s="1028"/>
      <c r="AO159" s="1028"/>
      <c r="AP159" s="1028"/>
      <c r="AQ159" s="1028"/>
      <c r="AR159" s="1028"/>
      <c r="AS159" s="1028"/>
      <c r="AT159" s="1028"/>
      <c r="AU159" s="1028"/>
      <c r="AV159" s="1028"/>
      <c r="AW159" s="1028"/>
      <c r="AX159" s="1028"/>
      <c r="AY159" s="1028"/>
      <c r="AZ159" s="1028"/>
      <c r="BA159" s="1028"/>
    </row>
    <row r="160" spans="1:53" ht="12.75">
      <c r="A160" s="1028"/>
      <c r="B160" s="1028"/>
      <c r="C160" s="1028"/>
      <c r="D160" s="1028"/>
      <c r="E160" s="1028"/>
      <c r="F160" s="1028"/>
      <c r="G160" s="1028"/>
      <c r="H160" s="1028"/>
      <c r="I160" s="1062"/>
      <c r="J160" s="1062"/>
      <c r="K160" s="1062"/>
      <c r="L160" s="1062"/>
      <c r="M160" s="1062"/>
      <c r="N160" s="1062"/>
      <c r="O160" s="1062"/>
      <c r="P160" s="1062"/>
      <c r="Q160" s="1062"/>
      <c r="R160" s="1062"/>
      <c r="S160" s="1062"/>
      <c r="T160" s="1062"/>
      <c r="U160" s="1062"/>
      <c r="V160" s="1062"/>
      <c r="W160" s="1062"/>
      <c r="X160" s="1062"/>
      <c r="Y160" s="1062"/>
      <c r="Z160" s="1062"/>
      <c r="AA160" s="1028"/>
      <c r="AB160" s="1028"/>
      <c r="AC160" s="1028"/>
      <c r="AD160" s="1028"/>
      <c r="AE160" s="1028"/>
      <c r="AF160" s="1028"/>
      <c r="AG160" s="1028"/>
      <c r="AH160" s="1028"/>
      <c r="AI160" s="1028"/>
      <c r="AJ160" s="1028"/>
      <c r="AK160" s="1028"/>
      <c r="AL160" s="1028"/>
      <c r="AM160" s="1028"/>
      <c r="AN160" s="1028"/>
      <c r="AO160" s="1028"/>
      <c r="AP160" s="1028"/>
      <c r="AQ160" s="1028"/>
      <c r="AR160" s="1028"/>
      <c r="AS160" s="1028"/>
      <c r="AT160" s="1028"/>
      <c r="AU160" s="1028"/>
      <c r="AV160" s="1028"/>
      <c r="AW160" s="1028"/>
      <c r="AX160" s="1028"/>
      <c r="AY160" s="1028"/>
      <c r="AZ160" s="1028"/>
      <c r="BA160" s="1028"/>
    </row>
    <row r="161" spans="1:53" ht="12.75">
      <c r="A161" s="1028"/>
      <c r="B161" s="1028"/>
      <c r="C161" s="1028"/>
      <c r="D161" s="1028"/>
      <c r="E161" s="1028"/>
      <c r="F161" s="1028"/>
      <c r="G161" s="1028"/>
      <c r="H161" s="1028"/>
      <c r="I161" s="1062"/>
      <c r="J161" s="1062"/>
      <c r="K161" s="1062"/>
      <c r="L161" s="1062"/>
      <c r="M161" s="1062"/>
      <c r="N161" s="1062"/>
      <c r="O161" s="1062"/>
      <c r="P161" s="1062"/>
      <c r="Q161" s="1062"/>
      <c r="R161" s="1062"/>
      <c r="S161" s="1062"/>
      <c r="T161" s="1062"/>
      <c r="U161" s="1062"/>
      <c r="V161" s="1062"/>
      <c r="W161" s="1062"/>
      <c r="X161" s="1062"/>
      <c r="Y161" s="1062"/>
      <c r="Z161" s="1062"/>
      <c r="AA161" s="1028"/>
      <c r="AB161" s="1028"/>
      <c r="AC161" s="1028"/>
      <c r="AD161" s="1028"/>
      <c r="AE161" s="1028"/>
      <c r="AF161" s="1028"/>
      <c r="AG161" s="1028"/>
      <c r="AH161" s="1028"/>
      <c r="AI161" s="1028"/>
      <c r="AJ161" s="1028"/>
      <c r="AK161" s="1028"/>
      <c r="AL161" s="1028"/>
      <c r="AM161" s="1028"/>
      <c r="AN161" s="1028"/>
      <c r="AO161" s="1028"/>
      <c r="AP161" s="1028"/>
      <c r="AQ161" s="1028"/>
      <c r="AR161" s="1028"/>
      <c r="AS161" s="1028"/>
      <c r="AT161" s="1028"/>
      <c r="AU161" s="1028"/>
      <c r="AV161" s="1028"/>
      <c r="AW161" s="1028"/>
      <c r="AX161" s="1028"/>
      <c r="AY161" s="1028"/>
      <c r="AZ161" s="1028"/>
      <c r="BA161" s="1028"/>
    </row>
    <row r="162" spans="1:53" ht="12.75">
      <c r="A162" s="1028"/>
      <c r="B162" s="1028"/>
      <c r="C162" s="1028"/>
      <c r="D162" s="1028"/>
      <c r="E162" s="1028"/>
      <c r="F162" s="1028"/>
      <c r="G162" s="1028"/>
      <c r="H162" s="1028"/>
      <c r="I162" s="1062"/>
      <c r="J162" s="1062"/>
      <c r="K162" s="1062"/>
      <c r="L162" s="1062"/>
      <c r="M162" s="1062"/>
      <c r="N162" s="1062"/>
      <c r="O162" s="1062"/>
      <c r="P162" s="1062"/>
      <c r="Q162" s="1062"/>
      <c r="R162" s="1062"/>
      <c r="S162" s="1062"/>
      <c r="T162" s="1062"/>
      <c r="U162" s="1062"/>
      <c r="V162" s="1062"/>
      <c r="W162" s="1062"/>
      <c r="X162" s="1062"/>
      <c r="Y162" s="1062"/>
      <c r="Z162" s="1062"/>
      <c r="AA162" s="1028"/>
      <c r="AB162" s="1028"/>
      <c r="AC162" s="1028"/>
      <c r="AD162" s="1028"/>
      <c r="AE162" s="1028"/>
      <c r="AF162" s="1028"/>
      <c r="AG162" s="1028"/>
      <c r="AH162" s="1028"/>
      <c r="AI162" s="1028"/>
      <c r="AJ162" s="1028"/>
      <c r="AK162" s="1028"/>
      <c r="AL162" s="1028"/>
      <c r="AM162" s="1028"/>
      <c r="AN162" s="1028"/>
      <c r="AO162" s="1028"/>
      <c r="AP162" s="1028"/>
      <c r="AQ162" s="1028"/>
      <c r="AR162" s="1028"/>
      <c r="AS162" s="1028"/>
      <c r="AT162" s="1028"/>
      <c r="AU162" s="1028"/>
      <c r="AV162" s="1028"/>
      <c r="AW162" s="1028"/>
      <c r="AX162" s="1028"/>
      <c r="AY162" s="1028"/>
      <c r="AZ162" s="1028"/>
      <c r="BA162" s="1028"/>
    </row>
    <row r="163" spans="1:53" ht="12.75">
      <c r="A163" s="1028"/>
      <c r="B163" s="1028"/>
      <c r="C163" s="1028"/>
      <c r="D163" s="1028"/>
      <c r="E163" s="1028"/>
      <c r="F163" s="1028"/>
      <c r="G163" s="1028"/>
      <c r="H163" s="1028"/>
      <c r="I163" s="1062"/>
      <c r="J163" s="1062"/>
      <c r="K163" s="1062"/>
      <c r="L163" s="1062"/>
      <c r="M163" s="1062"/>
      <c r="N163" s="1062"/>
      <c r="O163" s="1062"/>
      <c r="P163" s="1062"/>
      <c r="Q163" s="1062"/>
      <c r="R163" s="1062"/>
      <c r="S163" s="1062"/>
      <c r="T163" s="1062"/>
      <c r="U163" s="1062"/>
      <c r="V163" s="1062"/>
      <c r="W163" s="1062"/>
      <c r="X163" s="1062"/>
      <c r="Y163" s="1062"/>
      <c r="Z163" s="1062"/>
      <c r="AA163" s="1028"/>
      <c r="AB163" s="1028"/>
      <c r="AC163" s="1028"/>
      <c r="AD163" s="1028"/>
      <c r="AE163" s="1028"/>
      <c r="AF163" s="1028"/>
      <c r="AG163" s="1028"/>
      <c r="AH163" s="1028"/>
      <c r="AI163" s="1028"/>
      <c r="AJ163" s="1028"/>
      <c r="AK163" s="1028"/>
      <c r="AL163" s="1028"/>
      <c r="AM163" s="1028"/>
      <c r="AN163" s="1028"/>
      <c r="AO163" s="1028"/>
      <c r="AP163" s="1028"/>
      <c r="AQ163" s="1028"/>
      <c r="AR163" s="1028"/>
      <c r="AS163" s="1028"/>
      <c r="AT163" s="1028"/>
      <c r="AU163" s="1028"/>
      <c r="AV163" s="1028"/>
      <c r="AW163" s="1028"/>
      <c r="AX163" s="1028"/>
      <c r="AY163" s="1028"/>
      <c r="AZ163" s="1028"/>
      <c r="BA163" s="1028"/>
    </row>
    <row r="164" spans="1:53" ht="12.75">
      <c r="A164" s="1028"/>
      <c r="B164" s="1028"/>
      <c r="C164" s="1028"/>
      <c r="D164" s="1028"/>
      <c r="E164" s="1028"/>
      <c r="F164" s="1028"/>
      <c r="G164" s="1028"/>
      <c r="H164" s="1028"/>
      <c r="I164" s="1062"/>
      <c r="J164" s="1062"/>
      <c r="K164" s="1062"/>
      <c r="L164" s="1062"/>
      <c r="M164" s="1062"/>
      <c r="N164" s="1062"/>
      <c r="O164" s="1062"/>
      <c r="P164" s="1062"/>
      <c r="Q164" s="1062"/>
      <c r="R164" s="1062"/>
      <c r="S164" s="1062"/>
      <c r="T164" s="1062"/>
      <c r="U164" s="1062"/>
      <c r="V164" s="1062"/>
      <c r="W164" s="1062"/>
      <c r="X164" s="1062"/>
      <c r="Y164" s="1062"/>
      <c r="Z164" s="1062"/>
      <c r="AA164" s="1028"/>
      <c r="AB164" s="1028"/>
      <c r="AC164" s="1028"/>
      <c r="AD164" s="1028"/>
      <c r="AE164" s="1028"/>
      <c r="AF164" s="1028"/>
      <c r="AG164" s="1028"/>
      <c r="AH164" s="1028"/>
      <c r="AI164" s="1028"/>
      <c r="AJ164" s="1028"/>
      <c r="AK164" s="1028"/>
      <c r="AL164" s="1028"/>
      <c r="AM164" s="1028"/>
      <c r="AN164" s="1028"/>
      <c r="AO164" s="1028"/>
      <c r="AP164" s="1028"/>
      <c r="AQ164" s="1028"/>
      <c r="AR164" s="1028"/>
      <c r="AS164" s="1028"/>
      <c r="AT164" s="1028"/>
      <c r="AU164" s="1028"/>
      <c r="AV164" s="1028"/>
      <c r="AW164" s="1028"/>
      <c r="AX164" s="1028"/>
      <c r="AY164" s="1028"/>
      <c r="AZ164" s="1028"/>
      <c r="BA164" s="1028"/>
    </row>
    <row r="165" spans="1:53" ht="12.75">
      <c r="A165" s="1028"/>
      <c r="B165" s="1028"/>
      <c r="C165" s="1028"/>
      <c r="D165" s="1028"/>
      <c r="E165" s="1028"/>
      <c r="F165" s="1028"/>
      <c r="G165" s="1028"/>
      <c r="H165" s="1028"/>
      <c r="I165" s="1062"/>
      <c r="J165" s="1062"/>
      <c r="K165" s="1062"/>
      <c r="L165" s="1062"/>
      <c r="M165" s="1062"/>
      <c r="N165" s="1062"/>
      <c r="O165" s="1062"/>
      <c r="P165" s="1062"/>
      <c r="Q165" s="1062"/>
      <c r="R165" s="1062"/>
      <c r="S165" s="1062"/>
      <c r="T165" s="1062"/>
      <c r="U165" s="1062"/>
      <c r="V165" s="1062"/>
      <c r="W165" s="1062"/>
      <c r="X165" s="1062"/>
      <c r="Y165" s="1062"/>
      <c r="Z165" s="1062"/>
      <c r="AA165" s="1028"/>
      <c r="AB165" s="1028"/>
      <c r="AC165" s="1028"/>
      <c r="AD165" s="1028"/>
      <c r="AE165" s="1028"/>
      <c r="AF165" s="1028"/>
      <c r="AG165" s="1028"/>
      <c r="AH165" s="1028"/>
      <c r="AI165" s="1028"/>
      <c r="AJ165" s="1028"/>
      <c r="AK165" s="1028"/>
      <c r="AL165" s="1028"/>
      <c r="AM165" s="1028"/>
      <c r="AN165" s="1028"/>
      <c r="AO165" s="1028"/>
      <c r="AP165" s="1028"/>
      <c r="AQ165" s="1028"/>
      <c r="AR165" s="1028"/>
      <c r="AS165" s="1028"/>
      <c r="AT165" s="1028"/>
      <c r="AU165" s="1028"/>
      <c r="AV165" s="1028"/>
      <c r="AW165" s="1028"/>
      <c r="AX165" s="1028"/>
      <c r="AY165" s="1028"/>
      <c r="AZ165" s="1028"/>
      <c r="BA165" s="1028"/>
    </row>
    <row r="166" spans="1:53" ht="12.75">
      <c r="A166" s="1028"/>
      <c r="B166" s="1028"/>
      <c r="C166" s="1028"/>
      <c r="D166" s="1028"/>
      <c r="E166" s="1028"/>
      <c r="F166" s="1028"/>
      <c r="G166" s="1028"/>
      <c r="H166" s="1028"/>
      <c r="I166" s="1062"/>
      <c r="J166" s="1062"/>
      <c r="K166" s="1062"/>
      <c r="L166" s="1062"/>
      <c r="M166" s="1062"/>
      <c r="N166" s="1062"/>
      <c r="O166" s="1062"/>
      <c r="P166" s="1062"/>
      <c r="Q166" s="1062"/>
      <c r="R166" s="1062"/>
      <c r="S166" s="1062"/>
      <c r="T166" s="1062"/>
      <c r="U166" s="1062"/>
      <c r="V166" s="1062"/>
      <c r="W166" s="1062"/>
      <c r="X166" s="1062"/>
      <c r="Y166" s="1062"/>
      <c r="Z166" s="1062"/>
      <c r="AA166" s="1028"/>
      <c r="AB166" s="1028"/>
      <c r="AC166" s="1028"/>
      <c r="AD166" s="1028"/>
      <c r="AE166" s="1028"/>
      <c r="AF166" s="1028"/>
      <c r="AG166" s="1028"/>
      <c r="AH166" s="1028"/>
      <c r="AI166" s="1028"/>
      <c r="AJ166" s="1028"/>
      <c r="AK166" s="1028"/>
      <c r="AL166" s="1028"/>
      <c r="AM166" s="1028"/>
      <c r="AN166" s="1028"/>
      <c r="AO166" s="1028"/>
      <c r="AP166" s="1028"/>
      <c r="AQ166" s="1028"/>
      <c r="AR166" s="1028"/>
      <c r="AS166" s="1028"/>
      <c r="AT166" s="1028"/>
      <c r="AU166" s="1028"/>
      <c r="AV166" s="1028"/>
      <c r="AW166" s="1028"/>
      <c r="AX166" s="1028"/>
      <c r="AY166" s="1028"/>
      <c r="AZ166" s="1028"/>
      <c r="BA166" s="1028"/>
    </row>
    <row r="167" spans="1:53" ht="12.75">
      <c r="A167" s="1028"/>
      <c r="B167" s="1028"/>
      <c r="C167" s="1028"/>
      <c r="D167" s="1028"/>
      <c r="E167" s="1028"/>
      <c r="F167" s="1028"/>
      <c r="G167" s="1028"/>
      <c r="H167" s="1028"/>
      <c r="I167" s="1062"/>
      <c r="J167" s="1062"/>
      <c r="K167" s="1062"/>
      <c r="L167" s="1062"/>
      <c r="M167" s="1062"/>
      <c r="N167" s="1062"/>
      <c r="O167" s="1062"/>
      <c r="P167" s="1062"/>
      <c r="Q167" s="1062"/>
      <c r="R167" s="1062"/>
      <c r="S167" s="1062"/>
      <c r="T167" s="1062"/>
      <c r="U167" s="1062"/>
      <c r="V167" s="1062"/>
      <c r="W167" s="1062"/>
      <c r="X167" s="1062"/>
      <c r="Y167" s="1062"/>
      <c r="Z167" s="1062"/>
      <c r="AA167" s="1028"/>
      <c r="AB167" s="1028"/>
      <c r="AC167" s="1028"/>
      <c r="AD167" s="1028"/>
      <c r="AE167" s="1028"/>
      <c r="AF167" s="1028"/>
      <c r="AG167" s="1028"/>
      <c r="AH167" s="1028"/>
      <c r="AI167" s="1028"/>
      <c r="AJ167" s="1028"/>
      <c r="AK167" s="1028"/>
      <c r="AL167" s="1028"/>
      <c r="AM167" s="1028"/>
      <c r="AN167" s="1028"/>
      <c r="AO167" s="1028"/>
      <c r="AP167" s="1028"/>
      <c r="AQ167" s="1028"/>
      <c r="AR167" s="1028"/>
      <c r="AS167" s="1028"/>
      <c r="AT167" s="1028"/>
      <c r="AU167" s="1028"/>
      <c r="AV167" s="1028"/>
      <c r="AW167" s="1028"/>
      <c r="AX167" s="1028"/>
      <c r="AY167" s="1028"/>
      <c r="AZ167" s="1028"/>
      <c r="BA167" s="1028"/>
    </row>
    <row r="168" spans="1:53" ht="12.75">
      <c r="A168" s="1028"/>
      <c r="B168" s="1028"/>
      <c r="C168" s="1028"/>
      <c r="D168" s="1028"/>
      <c r="E168" s="1028"/>
      <c r="F168" s="1028"/>
      <c r="G168" s="1028"/>
      <c r="H168" s="1028"/>
      <c r="I168" s="1062"/>
      <c r="J168" s="1062"/>
      <c r="K168" s="1062"/>
      <c r="L168" s="1062"/>
      <c r="M168" s="1062"/>
      <c r="N168" s="1062"/>
      <c r="O168" s="1062"/>
      <c r="P168" s="1062"/>
      <c r="Q168" s="1062"/>
      <c r="R168" s="1062"/>
      <c r="S168" s="1062"/>
      <c r="T168" s="1062"/>
      <c r="U168" s="1062"/>
      <c r="V168" s="1062"/>
      <c r="W168" s="1062"/>
      <c r="X168" s="1062"/>
      <c r="Y168" s="1062"/>
      <c r="Z168" s="1062"/>
      <c r="AA168" s="1028"/>
      <c r="AB168" s="1028"/>
      <c r="AC168" s="1028"/>
      <c r="AD168" s="1028"/>
      <c r="AE168" s="1028"/>
      <c r="AF168" s="1028"/>
      <c r="AG168" s="1028"/>
      <c r="AH168" s="1028"/>
      <c r="AI168" s="1028"/>
      <c r="AJ168" s="1028"/>
      <c r="AK168" s="1028"/>
      <c r="AL168" s="1028"/>
      <c r="AM168" s="1028"/>
      <c r="AN168" s="1028"/>
      <c r="AO168" s="1028"/>
      <c r="AP168" s="1028"/>
      <c r="AQ168" s="1028"/>
      <c r="AR168" s="1028"/>
      <c r="AS168" s="1028"/>
      <c r="AT168" s="1028"/>
      <c r="AU168" s="1028"/>
      <c r="AV168" s="1028"/>
      <c r="AW168" s="1028"/>
      <c r="AX168" s="1028"/>
      <c r="AY168" s="1028"/>
      <c r="AZ168" s="1028"/>
      <c r="BA168" s="1028"/>
    </row>
    <row r="169" spans="1:53" ht="12.75">
      <c r="A169" s="1028"/>
      <c r="B169" s="1028"/>
      <c r="C169" s="1028"/>
      <c r="D169" s="1028"/>
      <c r="E169" s="1028"/>
      <c r="F169" s="1028"/>
      <c r="G169" s="1028"/>
      <c r="H169" s="1028"/>
      <c r="I169" s="1028"/>
      <c r="J169" s="1028"/>
      <c r="K169" s="1028"/>
      <c r="L169" s="1028"/>
      <c r="M169" s="1028"/>
      <c r="N169" s="1028"/>
      <c r="O169" s="1028"/>
      <c r="P169" s="1028"/>
      <c r="Q169" s="1028"/>
      <c r="R169" s="1028"/>
      <c r="S169" s="1028"/>
      <c r="T169" s="1028"/>
      <c r="U169" s="1028"/>
      <c r="V169" s="1028"/>
      <c r="W169" s="1028"/>
      <c r="X169" s="1028"/>
      <c r="Y169" s="1028"/>
      <c r="Z169" s="1028"/>
      <c r="AA169" s="1028"/>
      <c r="AB169" s="1028"/>
      <c r="AC169" s="1028"/>
      <c r="AD169" s="1028"/>
      <c r="AE169" s="1028"/>
      <c r="AF169" s="1028"/>
      <c r="AG169" s="1028"/>
      <c r="AH169" s="1028"/>
      <c r="AI169" s="1028"/>
      <c r="AJ169" s="1028"/>
      <c r="AK169" s="1028"/>
      <c r="AL169" s="1028"/>
      <c r="AM169" s="1028"/>
      <c r="AN169" s="1028"/>
      <c r="AO169" s="1028"/>
      <c r="AP169" s="1028"/>
      <c r="AQ169" s="1028"/>
      <c r="AR169" s="1028"/>
      <c r="AS169" s="1028"/>
      <c r="AT169" s="1028"/>
      <c r="AU169" s="1028"/>
      <c r="AV169" s="1028"/>
      <c r="AW169" s="1028"/>
      <c r="AX169" s="1028"/>
      <c r="AY169" s="1028"/>
      <c r="AZ169" s="1028"/>
      <c r="BA169" s="1028"/>
    </row>
    <row r="170" spans="1:53" ht="12.75">
      <c r="A170" s="1028"/>
      <c r="B170" s="1028"/>
      <c r="C170" s="1028"/>
      <c r="D170" s="1028"/>
      <c r="E170" s="1028"/>
      <c r="F170" s="1028"/>
      <c r="G170" s="1028"/>
      <c r="H170" s="1028"/>
      <c r="I170" s="1028"/>
      <c r="J170" s="1028"/>
      <c r="K170" s="1028"/>
      <c r="L170" s="1028"/>
      <c r="M170" s="1028"/>
      <c r="N170" s="1028"/>
      <c r="O170" s="1028"/>
      <c r="P170" s="1028"/>
      <c r="Q170" s="1028"/>
      <c r="R170" s="1028"/>
      <c r="S170" s="1028"/>
      <c r="T170" s="1028"/>
      <c r="U170" s="1028"/>
      <c r="V170" s="1028"/>
      <c r="W170" s="1028"/>
      <c r="X170" s="1028"/>
      <c r="Y170" s="1028"/>
      <c r="Z170" s="1028"/>
      <c r="AA170" s="1028"/>
      <c r="AB170" s="1028"/>
      <c r="AC170" s="1028"/>
      <c r="AD170" s="1028"/>
      <c r="AE170" s="1028"/>
      <c r="AF170" s="1028"/>
      <c r="AG170" s="1028"/>
      <c r="AH170" s="1028"/>
      <c r="AI170" s="1028"/>
      <c r="AJ170" s="1028"/>
      <c r="AK170" s="1028"/>
      <c r="AL170" s="1028"/>
      <c r="AM170" s="1028"/>
      <c r="AN170" s="1028"/>
      <c r="AO170" s="1028"/>
      <c r="AP170" s="1028"/>
      <c r="AQ170" s="1028"/>
      <c r="AR170" s="1028"/>
      <c r="AS170" s="1028"/>
      <c r="AT170" s="1028"/>
      <c r="AU170" s="1028"/>
      <c r="AV170" s="1028"/>
      <c r="AW170" s="1028"/>
      <c r="AX170" s="1028"/>
      <c r="AY170" s="1028"/>
      <c r="AZ170" s="1028"/>
      <c r="BA170" s="1028"/>
    </row>
    <row r="171" spans="1:53" ht="12.75">
      <c r="A171" s="1028"/>
      <c r="B171" s="1028"/>
      <c r="C171" s="1028"/>
      <c r="D171" s="1028"/>
      <c r="E171" s="1028"/>
      <c r="F171" s="1028"/>
      <c r="G171" s="1028"/>
      <c r="H171" s="1028"/>
      <c r="I171" s="1028"/>
      <c r="J171" s="1028"/>
      <c r="K171" s="1028"/>
      <c r="L171" s="1028"/>
      <c r="M171" s="1028"/>
      <c r="N171" s="1028"/>
      <c r="O171" s="1028"/>
      <c r="P171" s="1028"/>
      <c r="Q171" s="1028"/>
      <c r="R171" s="1028"/>
      <c r="S171" s="1028"/>
      <c r="T171" s="1028"/>
      <c r="U171" s="1028"/>
      <c r="V171" s="1028"/>
      <c r="W171" s="1028"/>
      <c r="X171" s="1028"/>
      <c r="Y171" s="1028"/>
      <c r="Z171" s="1028"/>
      <c r="AA171" s="1028"/>
      <c r="AB171" s="1028"/>
      <c r="AC171" s="1028"/>
      <c r="AD171" s="1028"/>
      <c r="AE171" s="1028"/>
      <c r="AF171" s="1028"/>
      <c r="AG171" s="1028"/>
      <c r="AH171" s="1028"/>
      <c r="AI171" s="1028"/>
      <c r="AJ171" s="1028"/>
      <c r="AK171" s="1028"/>
      <c r="AL171" s="1028"/>
      <c r="AM171" s="1028"/>
      <c r="AN171" s="1028"/>
      <c r="AO171" s="1028"/>
      <c r="AP171" s="1028"/>
      <c r="AQ171" s="1028"/>
      <c r="AR171" s="1028"/>
      <c r="AS171" s="1028"/>
      <c r="AT171" s="1028"/>
      <c r="AU171" s="1028"/>
      <c r="AV171" s="1028"/>
      <c r="AW171" s="1028"/>
      <c r="AX171" s="1028"/>
      <c r="AY171" s="1028"/>
      <c r="AZ171" s="1028"/>
      <c r="BA171" s="1028"/>
    </row>
    <row r="172" spans="1:53" ht="12.75">
      <c r="A172" s="1028"/>
      <c r="B172" s="1028"/>
      <c r="C172" s="1028"/>
      <c r="D172" s="1028"/>
      <c r="E172" s="1028"/>
      <c r="F172" s="1028"/>
      <c r="G172" s="1028"/>
      <c r="H172" s="1028"/>
      <c r="I172" s="1028"/>
      <c r="J172" s="1028"/>
      <c r="K172" s="1028"/>
      <c r="L172" s="1028"/>
      <c r="M172" s="1028"/>
      <c r="N172" s="1028"/>
      <c r="O172" s="1028"/>
      <c r="P172" s="1028"/>
      <c r="Q172" s="1028"/>
      <c r="R172" s="1028"/>
      <c r="S172" s="1028"/>
      <c r="T172" s="1028"/>
      <c r="U172" s="1028"/>
      <c r="V172" s="1028"/>
      <c r="W172" s="1028"/>
      <c r="X172" s="1028"/>
      <c r="Y172" s="1028"/>
      <c r="Z172" s="1028"/>
      <c r="AA172" s="1028"/>
      <c r="AB172" s="1028"/>
      <c r="AC172" s="1028"/>
      <c r="AD172" s="1028"/>
      <c r="AE172" s="1028"/>
      <c r="AF172" s="1028"/>
      <c r="AG172" s="1028"/>
      <c r="AH172" s="1028"/>
      <c r="AI172" s="1028"/>
      <c r="AJ172" s="1028"/>
      <c r="AK172" s="1028"/>
      <c r="AL172" s="1028"/>
      <c r="AM172" s="1028"/>
      <c r="AN172" s="1028"/>
      <c r="AO172" s="1028"/>
      <c r="AP172" s="1028"/>
      <c r="AQ172" s="1028"/>
      <c r="AR172" s="1028"/>
      <c r="AS172" s="1028"/>
      <c r="AT172" s="1028"/>
      <c r="AU172" s="1028"/>
      <c r="AV172" s="1028"/>
      <c r="AW172" s="1028"/>
      <c r="AX172" s="1028"/>
      <c r="AY172" s="1028"/>
      <c r="AZ172" s="1028"/>
      <c r="BA172" s="1028"/>
    </row>
    <row r="173" spans="1:53" ht="12.75">
      <c r="A173" s="1028"/>
      <c r="B173" s="1028"/>
      <c r="C173" s="1028"/>
      <c r="D173" s="1028"/>
      <c r="E173" s="1028"/>
      <c r="F173" s="1028"/>
      <c r="G173" s="1028"/>
      <c r="H173" s="1028"/>
      <c r="I173" s="1028"/>
      <c r="J173" s="1028"/>
      <c r="K173" s="1028"/>
      <c r="L173" s="1028"/>
      <c r="M173" s="1028"/>
      <c r="N173" s="1028"/>
      <c r="O173" s="1028"/>
      <c r="P173" s="1028"/>
      <c r="Q173" s="1028"/>
      <c r="R173" s="1028"/>
      <c r="S173" s="1028"/>
      <c r="T173" s="1028"/>
      <c r="U173" s="1028"/>
      <c r="V173" s="1028"/>
      <c r="W173" s="1028"/>
      <c r="X173" s="1028"/>
      <c r="Y173" s="1028"/>
      <c r="Z173" s="1028"/>
      <c r="AA173" s="1028"/>
      <c r="AB173" s="1028"/>
      <c r="AC173" s="1028"/>
      <c r="AD173" s="1028"/>
      <c r="AE173" s="1028"/>
      <c r="AF173" s="1028"/>
      <c r="AG173" s="1028"/>
      <c r="AH173" s="1028"/>
      <c r="AI173" s="1028"/>
      <c r="AJ173" s="1028"/>
      <c r="AK173" s="1028"/>
      <c r="AL173" s="1028"/>
      <c r="AM173" s="1028"/>
      <c r="AN173" s="1028"/>
      <c r="AO173" s="1028"/>
      <c r="AP173" s="1028"/>
      <c r="AQ173" s="1028"/>
      <c r="AR173" s="1028"/>
      <c r="AS173" s="1028"/>
      <c r="AT173" s="1028"/>
      <c r="AU173" s="1028"/>
      <c r="AV173" s="1028"/>
      <c r="AW173" s="1028"/>
      <c r="AX173" s="1028"/>
      <c r="AY173" s="1028"/>
      <c r="AZ173" s="1028"/>
      <c r="BA173" s="1028"/>
    </row>
    <row r="174" spans="1:53" ht="12.75">
      <c r="A174" s="1028"/>
      <c r="B174" s="1028"/>
      <c r="C174" s="1028"/>
      <c r="D174" s="1028"/>
      <c r="E174" s="1028"/>
      <c r="F174" s="1028"/>
      <c r="G174" s="1028"/>
      <c r="H174" s="1028"/>
      <c r="I174" s="1028"/>
      <c r="J174" s="1028"/>
      <c r="K174" s="1028"/>
      <c r="L174" s="1028"/>
      <c r="M174" s="1028"/>
      <c r="N174" s="1028"/>
      <c r="O174" s="1028"/>
      <c r="P174" s="1028"/>
      <c r="Q174" s="1028"/>
      <c r="R174" s="1028"/>
      <c r="S174" s="1028"/>
      <c r="T174" s="1028"/>
      <c r="U174" s="1028"/>
      <c r="V174" s="1028"/>
      <c r="W174" s="1028"/>
      <c r="X174" s="1028"/>
      <c r="Y174" s="1028"/>
      <c r="Z174" s="1028"/>
      <c r="AA174" s="1028"/>
      <c r="AB174" s="1028"/>
      <c r="AC174" s="1028"/>
      <c r="AD174" s="1028"/>
      <c r="AE174" s="1028"/>
      <c r="AF174" s="1028"/>
      <c r="AG174" s="1028"/>
      <c r="AH174" s="1028"/>
      <c r="AI174" s="1028"/>
      <c r="AJ174" s="1028"/>
      <c r="AK174" s="1028"/>
      <c r="AL174" s="1028"/>
      <c r="AM174" s="1028"/>
      <c r="AN174" s="1028"/>
      <c r="AO174" s="1028"/>
      <c r="AP174" s="1028"/>
      <c r="AQ174" s="1028"/>
      <c r="AR174" s="1028"/>
      <c r="AS174" s="1028"/>
      <c r="AT174" s="1028"/>
      <c r="AU174" s="1028"/>
      <c r="AV174" s="1028"/>
      <c r="AW174" s="1028"/>
      <c r="AX174" s="1028"/>
      <c r="AY174" s="1028"/>
      <c r="AZ174" s="1028"/>
      <c r="BA174" s="1028"/>
    </row>
    <row r="175" spans="1:53" ht="12.75">
      <c r="A175" s="1028"/>
      <c r="B175" s="1028"/>
      <c r="C175" s="1028"/>
      <c r="D175" s="1028"/>
      <c r="E175" s="1028"/>
      <c r="F175" s="1028"/>
      <c r="G175" s="1028"/>
      <c r="H175" s="1028"/>
      <c r="I175" s="1028"/>
      <c r="J175" s="1028"/>
      <c r="K175" s="1028"/>
      <c r="L175" s="1028"/>
      <c r="M175" s="1028"/>
      <c r="N175" s="1028"/>
      <c r="O175" s="1028"/>
      <c r="P175" s="1028"/>
      <c r="Q175" s="1028"/>
      <c r="R175" s="1028"/>
      <c r="S175" s="1028"/>
      <c r="T175" s="1028"/>
      <c r="U175" s="1028"/>
      <c r="V175" s="1028"/>
      <c r="W175" s="1028"/>
      <c r="X175" s="1028"/>
      <c r="Y175" s="1028"/>
      <c r="Z175" s="1028"/>
      <c r="AA175" s="1028"/>
      <c r="AB175" s="1028"/>
      <c r="AC175" s="1028"/>
      <c r="AD175" s="1028"/>
      <c r="AE175" s="1028"/>
      <c r="AF175" s="1028"/>
      <c r="AG175" s="1028"/>
      <c r="AH175" s="1028"/>
      <c r="AI175" s="1028"/>
      <c r="AJ175" s="1028"/>
      <c r="AK175" s="1028"/>
      <c r="AL175" s="1028"/>
      <c r="AM175" s="1028"/>
      <c r="AN175" s="1028"/>
      <c r="AO175" s="1028"/>
      <c r="AP175" s="1028"/>
      <c r="AQ175" s="1028"/>
      <c r="AR175" s="1028"/>
      <c r="AS175" s="1028"/>
      <c r="AT175" s="1028"/>
      <c r="AU175" s="1028"/>
      <c r="AV175" s="1028"/>
      <c r="AW175" s="1028"/>
      <c r="AX175" s="1028"/>
      <c r="AY175" s="1028"/>
      <c r="AZ175" s="1028"/>
      <c r="BA175" s="1028"/>
    </row>
    <row r="176" spans="1:53" ht="12.75">
      <c r="A176" s="1028"/>
      <c r="B176" s="1028"/>
      <c r="C176" s="1028"/>
      <c r="D176" s="1028"/>
      <c r="E176" s="1028"/>
      <c r="F176" s="1028"/>
      <c r="G176" s="1028"/>
      <c r="H176" s="1028"/>
      <c r="I176" s="1028"/>
      <c r="J176" s="1028"/>
      <c r="K176" s="1028"/>
      <c r="L176" s="1028"/>
      <c r="M176" s="1028"/>
      <c r="N176" s="1028"/>
      <c r="O176" s="1028"/>
      <c r="P176" s="1028"/>
      <c r="Q176" s="1028"/>
      <c r="R176" s="1028"/>
      <c r="S176" s="1028"/>
      <c r="T176" s="1028"/>
      <c r="U176" s="1028"/>
      <c r="V176" s="1028"/>
      <c r="W176" s="1028"/>
      <c r="X176" s="1028"/>
      <c r="Y176" s="1028"/>
      <c r="Z176" s="1028"/>
      <c r="AA176" s="1028"/>
      <c r="AB176" s="1028"/>
      <c r="AC176" s="1028"/>
      <c r="AD176" s="1028"/>
      <c r="AE176" s="1028"/>
      <c r="AF176" s="1028"/>
      <c r="AG176" s="1028"/>
      <c r="AH176" s="1028"/>
      <c r="AI176" s="1028"/>
      <c r="AJ176" s="1028"/>
      <c r="AK176" s="1028"/>
      <c r="AL176" s="1028"/>
      <c r="AM176" s="1028"/>
      <c r="AN176" s="1028"/>
      <c r="AO176" s="1028"/>
      <c r="AP176" s="1028"/>
      <c r="AQ176" s="1028"/>
      <c r="AR176" s="1028"/>
      <c r="AS176" s="1028"/>
      <c r="AT176" s="1028"/>
      <c r="AU176" s="1028"/>
      <c r="AV176" s="1028"/>
      <c r="AW176" s="1028"/>
      <c r="AX176" s="1028"/>
      <c r="AY176" s="1028"/>
      <c r="AZ176" s="1028"/>
      <c r="BA176" s="1028"/>
    </row>
    <row r="177" spans="1:53" ht="12.75">
      <c r="A177" s="1028"/>
      <c r="B177" s="1028"/>
      <c r="C177" s="1028"/>
      <c r="D177" s="1028"/>
      <c r="E177" s="1028"/>
      <c r="F177" s="1028"/>
      <c r="G177" s="1028"/>
      <c r="H177" s="1028"/>
      <c r="I177" s="1028"/>
      <c r="J177" s="1028"/>
      <c r="K177" s="1028"/>
      <c r="L177" s="1028"/>
      <c r="M177" s="1028"/>
      <c r="N177" s="1028"/>
      <c r="O177" s="1028"/>
      <c r="P177" s="1028"/>
      <c r="Q177" s="1028"/>
      <c r="R177" s="1028"/>
      <c r="S177" s="1028"/>
      <c r="T177" s="1028"/>
      <c r="U177" s="1028"/>
      <c r="V177" s="1028"/>
      <c r="W177" s="1028"/>
      <c r="X177" s="1028"/>
      <c r="Y177" s="1028"/>
      <c r="Z177" s="1028"/>
      <c r="AA177" s="1028"/>
      <c r="AB177" s="1028"/>
      <c r="AC177" s="1028"/>
      <c r="AD177" s="1028"/>
      <c r="AE177" s="1028"/>
      <c r="AF177" s="1028"/>
      <c r="AG177" s="1028"/>
      <c r="AH177" s="1028"/>
      <c r="AI177" s="1028"/>
      <c r="AJ177" s="1028"/>
      <c r="AK177" s="1028"/>
      <c r="AL177" s="1028"/>
      <c r="AM177" s="1028"/>
      <c r="AN177" s="1028"/>
      <c r="AO177" s="1028"/>
      <c r="AP177" s="1028"/>
      <c r="AQ177" s="1028"/>
      <c r="AR177" s="1028"/>
      <c r="AS177" s="1028"/>
      <c r="AT177" s="1028"/>
      <c r="AU177" s="1028"/>
      <c r="AV177" s="1028"/>
      <c r="AW177" s="1028"/>
      <c r="AX177" s="1028"/>
      <c r="AY177" s="1028"/>
      <c r="AZ177" s="1028"/>
      <c r="BA177" s="1028"/>
    </row>
    <row r="178" spans="1:53" ht="12.75">
      <c r="A178" s="1028"/>
      <c r="B178" s="1028"/>
      <c r="C178" s="1028"/>
      <c r="D178" s="1028"/>
      <c r="E178" s="1028"/>
      <c r="F178" s="1028"/>
      <c r="G178" s="1028"/>
      <c r="H178" s="1028"/>
      <c r="I178" s="1028"/>
      <c r="J178" s="1028"/>
      <c r="K178" s="1028"/>
      <c r="L178" s="1028"/>
      <c r="M178" s="1028"/>
      <c r="N178" s="1028"/>
      <c r="O178" s="1028"/>
      <c r="P178" s="1028"/>
      <c r="Q178" s="1028"/>
      <c r="R178" s="1028"/>
      <c r="S178" s="1028"/>
      <c r="T178" s="1028"/>
      <c r="U178" s="1028"/>
      <c r="V178" s="1028"/>
      <c r="W178" s="1028"/>
      <c r="X178" s="1028"/>
      <c r="Y178" s="1028"/>
      <c r="Z178" s="1028"/>
      <c r="AA178" s="1028"/>
      <c r="AB178" s="1028"/>
      <c r="AC178" s="1028"/>
      <c r="AD178" s="1028"/>
      <c r="AE178" s="1028"/>
      <c r="AF178" s="1028"/>
      <c r="AG178" s="1028"/>
      <c r="AH178" s="1028"/>
      <c r="AI178" s="1028"/>
      <c r="AJ178" s="1028"/>
      <c r="AK178" s="1028"/>
      <c r="AL178" s="1028"/>
      <c r="AM178" s="1028"/>
      <c r="AN178" s="1028"/>
      <c r="AO178" s="1028"/>
      <c r="AP178" s="1028"/>
      <c r="AQ178" s="1028"/>
      <c r="AR178" s="1028"/>
      <c r="AS178" s="1028"/>
      <c r="AT178" s="1028"/>
      <c r="AU178" s="1028"/>
      <c r="AV178" s="1028"/>
      <c r="AW178" s="1028"/>
      <c r="AX178" s="1028"/>
      <c r="AY178" s="1028"/>
      <c r="AZ178" s="1028"/>
      <c r="BA178" s="1028"/>
    </row>
    <row r="179" spans="1:53" ht="12.75">
      <c r="A179" s="1028"/>
      <c r="B179" s="1028"/>
      <c r="C179" s="1028"/>
      <c r="D179" s="1028"/>
      <c r="E179" s="1028"/>
      <c r="F179" s="1028"/>
      <c r="G179" s="1028"/>
      <c r="H179" s="1028"/>
      <c r="I179" s="1028"/>
      <c r="J179" s="1028"/>
      <c r="K179" s="1028"/>
      <c r="L179" s="1028"/>
      <c r="M179" s="1028"/>
      <c r="N179" s="1028"/>
      <c r="O179" s="1028"/>
      <c r="P179" s="1028"/>
      <c r="Q179" s="1028"/>
      <c r="R179" s="1028"/>
      <c r="S179" s="1028"/>
      <c r="T179" s="1028"/>
      <c r="U179" s="1028"/>
      <c r="V179" s="1028"/>
      <c r="W179" s="1028"/>
      <c r="X179" s="1028"/>
      <c r="Y179" s="1028"/>
      <c r="Z179" s="1028"/>
      <c r="AA179" s="1028"/>
      <c r="AB179" s="1028"/>
      <c r="AC179" s="1028"/>
      <c r="AD179" s="1028"/>
      <c r="AE179" s="1028"/>
      <c r="AF179" s="1028"/>
      <c r="AG179" s="1028"/>
      <c r="AH179" s="1028"/>
      <c r="AI179" s="1028"/>
      <c r="AJ179" s="1028"/>
      <c r="AK179" s="1028"/>
      <c r="AL179" s="1028"/>
      <c r="AM179" s="1028"/>
      <c r="AN179" s="1028"/>
      <c r="AO179" s="1028"/>
      <c r="AP179" s="1028"/>
      <c r="AQ179" s="1028"/>
      <c r="AR179" s="1028"/>
      <c r="AS179" s="1028"/>
      <c r="AT179" s="1028"/>
      <c r="AU179" s="1028"/>
      <c r="AV179" s="1028"/>
      <c r="AW179" s="1028"/>
      <c r="AX179" s="1028"/>
      <c r="AY179" s="1028"/>
      <c r="AZ179" s="1028"/>
      <c r="BA179" s="1028"/>
    </row>
    <row r="180" spans="1:53" ht="12.75">
      <c r="A180" s="1028"/>
      <c r="B180" s="1028"/>
      <c r="C180" s="1028"/>
      <c r="D180" s="1028"/>
      <c r="E180" s="1028"/>
      <c r="F180" s="1028"/>
      <c r="G180" s="1028"/>
      <c r="H180" s="1028"/>
      <c r="I180" s="1028"/>
      <c r="J180" s="1028"/>
      <c r="K180" s="1028"/>
      <c r="L180" s="1028"/>
      <c r="M180" s="1028"/>
      <c r="N180" s="1028"/>
      <c r="O180" s="1028"/>
      <c r="P180" s="1028"/>
      <c r="Q180" s="1028"/>
      <c r="R180" s="1028"/>
      <c r="S180" s="1028"/>
      <c r="T180" s="1028"/>
      <c r="U180" s="1028"/>
      <c r="V180" s="1028"/>
      <c r="W180" s="1028"/>
      <c r="X180" s="1028"/>
      <c r="Y180" s="1028"/>
      <c r="Z180" s="1028"/>
      <c r="AA180" s="1028"/>
      <c r="AB180" s="1028"/>
      <c r="AC180" s="1028"/>
      <c r="AD180" s="1028"/>
      <c r="AE180" s="1028"/>
      <c r="AF180" s="1028"/>
      <c r="AG180" s="1028"/>
      <c r="AH180" s="1028"/>
      <c r="AI180" s="1028"/>
      <c r="AJ180" s="1028"/>
      <c r="AK180" s="1028"/>
      <c r="AL180" s="1028"/>
      <c r="AM180" s="1028"/>
      <c r="AN180" s="1028"/>
      <c r="AO180" s="1028"/>
      <c r="AP180" s="1028"/>
      <c r="AQ180" s="1028"/>
      <c r="AR180" s="1028"/>
      <c r="AS180" s="1028"/>
      <c r="AT180" s="1028"/>
      <c r="AU180" s="1028"/>
      <c r="AV180" s="1028"/>
      <c r="AW180" s="1028"/>
      <c r="AX180" s="1028"/>
      <c r="AY180" s="1028"/>
      <c r="AZ180" s="1028"/>
      <c r="BA180" s="1028"/>
    </row>
    <row r="181" spans="1:53" ht="12.75">
      <c r="A181" s="1028"/>
      <c r="B181" s="1028"/>
      <c r="C181" s="1028"/>
      <c r="D181" s="1028"/>
      <c r="E181" s="1028"/>
      <c r="F181" s="1028"/>
      <c r="G181" s="1028"/>
      <c r="H181" s="1028"/>
      <c r="I181" s="1028"/>
      <c r="J181" s="1028"/>
      <c r="K181" s="1028"/>
      <c r="L181" s="1028"/>
      <c r="M181" s="1028"/>
      <c r="N181" s="1028"/>
      <c r="O181" s="1028"/>
      <c r="P181" s="1028"/>
      <c r="Q181" s="1028"/>
      <c r="R181" s="1028"/>
      <c r="S181" s="1028"/>
      <c r="T181" s="1028"/>
      <c r="U181" s="1028"/>
      <c r="V181" s="1028"/>
      <c r="W181" s="1028"/>
      <c r="X181" s="1028"/>
      <c r="Y181" s="1028"/>
      <c r="Z181" s="1028"/>
      <c r="AA181" s="1028"/>
      <c r="AB181" s="1028"/>
      <c r="AC181" s="1028"/>
      <c r="AD181" s="1028"/>
      <c r="AE181" s="1028"/>
      <c r="AF181" s="1028"/>
      <c r="AG181" s="1028"/>
      <c r="AH181" s="1028"/>
      <c r="AI181" s="1028"/>
      <c r="AJ181" s="1028"/>
      <c r="AK181" s="1028"/>
      <c r="AL181" s="1028"/>
      <c r="AM181" s="1028"/>
      <c r="AN181" s="1028"/>
      <c r="AO181" s="1028"/>
      <c r="AP181" s="1028"/>
      <c r="AQ181" s="1028"/>
      <c r="AR181" s="1028"/>
      <c r="AS181" s="1028"/>
      <c r="AT181" s="1028"/>
      <c r="AU181" s="1028"/>
      <c r="AV181" s="1028"/>
      <c r="AW181" s="1028"/>
      <c r="AX181" s="1028"/>
      <c r="AY181" s="1028"/>
      <c r="AZ181" s="1028"/>
      <c r="BA181" s="1028"/>
    </row>
    <row r="182" spans="1:53" ht="12.75">
      <c r="A182" s="1028"/>
      <c r="B182" s="1028"/>
      <c r="C182" s="1028"/>
      <c r="D182" s="1028"/>
      <c r="E182" s="1028"/>
      <c r="F182" s="1028"/>
      <c r="G182" s="1028"/>
      <c r="H182" s="1028"/>
      <c r="I182" s="1028"/>
      <c r="J182" s="1028"/>
      <c r="K182" s="1028"/>
      <c r="L182" s="1028"/>
      <c r="M182" s="1028"/>
      <c r="N182" s="1028"/>
      <c r="O182" s="1028"/>
      <c r="P182" s="1028"/>
      <c r="Q182" s="1028"/>
      <c r="R182" s="1028"/>
      <c r="S182" s="1028"/>
      <c r="T182" s="1028"/>
      <c r="U182" s="1028"/>
      <c r="V182" s="1028"/>
      <c r="W182" s="1028"/>
      <c r="X182" s="1028"/>
      <c r="Y182" s="1028"/>
      <c r="Z182" s="1028"/>
      <c r="AA182" s="1028"/>
      <c r="AB182" s="1028"/>
      <c r="AC182" s="1028"/>
      <c r="AD182" s="1028"/>
      <c r="AE182" s="1028"/>
      <c r="AF182" s="1028"/>
      <c r="AG182" s="1028"/>
      <c r="AH182" s="1028"/>
      <c r="AI182" s="1028"/>
      <c r="AJ182" s="1028"/>
      <c r="AK182" s="1028"/>
      <c r="AL182" s="1028"/>
      <c r="AM182" s="1028"/>
      <c r="AN182" s="1028"/>
      <c r="AO182" s="1028"/>
      <c r="AP182" s="1028"/>
      <c r="AQ182" s="1028"/>
      <c r="AR182" s="1028"/>
      <c r="AS182" s="1028"/>
      <c r="AT182" s="1028"/>
      <c r="AU182" s="1028"/>
      <c r="AV182" s="1028"/>
      <c r="AW182" s="1028"/>
      <c r="AX182" s="1028"/>
      <c r="AY182" s="1028"/>
      <c r="AZ182" s="1028"/>
      <c r="BA182" s="1028"/>
    </row>
    <row r="183" spans="1:53" ht="12.75">
      <c r="A183" s="1028"/>
      <c r="B183" s="1028"/>
      <c r="C183" s="1028"/>
      <c r="D183" s="1028"/>
      <c r="E183" s="1028"/>
      <c r="F183" s="1028"/>
      <c r="G183" s="1028"/>
      <c r="H183" s="1028"/>
      <c r="I183" s="1028"/>
      <c r="J183" s="1028"/>
      <c r="K183" s="1028"/>
      <c r="L183" s="1028"/>
      <c r="M183" s="1028"/>
      <c r="N183" s="1028"/>
      <c r="O183" s="1028"/>
      <c r="P183" s="1028"/>
      <c r="Q183" s="1028"/>
      <c r="R183" s="1028"/>
      <c r="S183" s="1028"/>
      <c r="T183" s="1028"/>
      <c r="U183" s="1028"/>
      <c r="V183" s="1028"/>
      <c r="W183" s="1028"/>
      <c r="X183" s="1028"/>
      <c r="Y183" s="1028"/>
      <c r="Z183" s="1028"/>
      <c r="AA183" s="1028"/>
      <c r="AB183" s="1028"/>
      <c r="AC183" s="1028"/>
      <c r="AD183" s="1028"/>
      <c r="AE183" s="1028"/>
      <c r="AF183" s="1028"/>
      <c r="AG183" s="1028"/>
      <c r="AH183" s="1028"/>
      <c r="AI183" s="1028"/>
      <c r="AJ183" s="1028"/>
      <c r="AK183" s="1028"/>
      <c r="AL183" s="1028"/>
      <c r="AM183" s="1028"/>
      <c r="AN183" s="1028"/>
      <c r="AO183" s="1028"/>
      <c r="AP183" s="1028"/>
      <c r="AQ183" s="1028"/>
      <c r="AR183" s="1028"/>
      <c r="AS183" s="1028"/>
      <c r="AT183" s="1028"/>
      <c r="AU183" s="1028"/>
      <c r="AV183" s="1028"/>
      <c r="AW183" s="1028"/>
      <c r="AX183" s="1028"/>
      <c r="AY183" s="1028"/>
      <c r="AZ183" s="1028"/>
      <c r="BA183" s="1028"/>
    </row>
    <row r="184" spans="1:53" ht="12.75">
      <c r="A184" s="1028"/>
      <c r="B184" s="1028"/>
      <c r="C184" s="1028"/>
      <c r="D184" s="1028"/>
      <c r="E184" s="1028"/>
      <c r="F184" s="1028"/>
      <c r="G184" s="1028"/>
      <c r="H184" s="1028"/>
      <c r="I184" s="1028"/>
      <c r="J184" s="1028"/>
      <c r="K184" s="1028"/>
      <c r="L184" s="1028"/>
      <c r="M184" s="1028"/>
      <c r="N184" s="1028"/>
      <c r="O184" s="1028"/>
      <c r="P184" s="1028"/>
      <c r="Q184" s="1028"/>
      <c r="R184" s="1028"/>
      <c r="S184" s="1028"/>
      <c r="T184" s="1028"/>
      <c r="U184" s="1028"/>
      <c r="V184" s="1028"/>
      <c r="W184" s="1028"/>
      <c r="X184" s="1028"/>
      <c r="Y184" s="1028"/>
      <c r="Z184" s="1028"/>
      <c r="AA184" s="1028"/>
      <c r="AB184" s="1028"/>
      <c r="AC184" s="1028"/>
      <c r="AD184" s="1028"/>
      <c r="AE184" s="1028"/>
      <c r="AF184" s="1028"/>
      <c r="AG184" s="1028"/>
      <c r="AH184" s="1028"/>
      <c r="AI184" s="1028"/>
      <c r="AJ184" s="1028"/>
      <c r="AK184" s="1028"/>
      <c r="AL184" s="1028"/>
      <c r="AM184" s="1028"/>
      <c r="AN184" s="1028"/>
      <c r="AO184" s="1028"/>
      <c r="AP184" s="1028"/>
      <c r="AQ184" s="1028"/>
      <c r="AR184" s="1028"/>
      <c r="AS184" s="1028"/>
      <c r="AT184" s="1028"/>
      <c r="AU184" s="1028"/>
      <c r="AV184" s="1028"/>
      <c r="AW184" s="1028"/>
      <c r="AX184" s="1028"/>
      <c r="AY184" s="1028"/>
      <c r="AZ184" s="1028"/>
      <c r="BA184" s="1028"/>
    </row>
    <row r="185" spans="1:53" ht="12.75">
      <c r="A185" s="1028"/>
      <c r="B185" s="1028"/>
      <c r="C185" s="1028"/>
      <c r="D185" s="1028"/>
      <c r="E185" s="1028"/>
      <c r="F185" s="1028"/>
      <c r="G185" s="1028"/>
      <c r="H185" s="1028"/>
      <c r="I185" s="1028"/>
      <c r="J185" s="1028"/>
      <c r="K185" s="1028"/>
      <c r="L185" s="1028"/>
      <c r="M185" s="1028"/>
      <c r="N185" s="1028"/>
      <c r="O185" s="1028"/>
      <c r="P185" s="1028"/>
      <c r="Q185" s="1028"/>
      <c r="R185" s="1028"/>
      <c r="S185" s="1028"/>
      <c r="T185" s="1028"/>
      <c r="U185" s="1028"/>
      <c r="V185" s="1028"/>
      <c r="W185" s="1028"/>
      <c r="X185" s="1028"/>
      <c r="Y185" s="1028"/>
      <c r="Z185" s="1028"/>
      <c r="AA185" s="1028"/>
      <c r="AB185" s="1028"/>
      <c r="AC185" s="1028"/>
      <c r="AD185" s="1028"/>
      <c r="AE185" s="1028"/>
      <c r="AF185" s="1028"/>
      <c r="AG185" s="1028"/>
      <c r="AH185" s="1028"/>
      <c r="AI185" s="1028"/>
      <c r="AJ185" s="1028"/>
      <c r="AK185" s="1028"/>
      <c r="AL185" s="1028"/>
      <c r="AM185" s="1028"/>
      <c r="AN185" s="1028"/>
      <c r="AO185" s="1028"/>
      <c r="AP185" s="1028"/>
      <c r="AQ185" s="1028"/>
      <c r="AR185" s="1028"/>
      <c r="AS185" s="1028"/>
      <c r="AT185" s="1028"/>
      <c r="AU185" s="1028"/>
      <c r="AV185" s="1028"/>
      <c r="AW185" s="1028"/>
      <c r="AX185" s="1028"/>
      <c r="AY185" s="1028"/>
      <c r="AZ185" s="1028"/>
      <c r="BA185" s="1028"/>
    </row>
    <row r="186" spans="1:53" ht="12.75">
      <c r="A186" s="1028"/>
      <c r="B186" s="1028"/>
      <c r="C186" s="1028"/>
      <c r="D186" s="1028"/>
      <c r="E186" s="1028"/>
      <c r="F186" s="1028"/>
      <c r="G186" s="1028"/>
      <c r="H186" s="1028"/>
      <c r="I186" s="1028"/>
      <c r="J186" s="1028"/>
      <c r="K186" s="1028"/>
      <c r="L186" s="1028"/>
      <c r="M186" s="1028"/>
      <c r="N186" s="1028"/>
      <c r="O186" s="1028"/>
      <c r="P186" s="1028"/>
      <c r="Q186" s="1028"/>
      <c r="R186" s="1028"/>
      <c r="S186" s="1028"/>
      <c r="T186" s="1028"/>
      <c r="U186" s="1028"/>
      <c r="V186" s="1028"/>
      <c r="W186" s="1028"/>
      <c r="X186" s="1028"/>
      <c r="Y186" s="1028"/>
      <c r="Z186" s="1028"/>
      <c r="AA186" s="1028"/>
      <c r="AB186" s="1028"/>
      <c r="AC186" s="1028"/>
      <c r="AD186" s="1028"/>
      <c r="AE186" s="1028"/>
      <c r="AF186" s="1028"/>
      <c r="AG186" s="1028"/>
      <c r="AH186" s="1028"/>
      <c r="AI186" s="1028"/>
      <c r="AJ186" s="1028"/>
      <c r="AK186" s="1028"/>
      <c r="AL186" s="1028"/>
      <c r="AM186" s="1028"/>
      <c r="AN186" s="1028"/>
      <c r="AO186" s="1028"/>
      <c r="AP186" s="1028"/>
      <c r="AQ186" s="1028"/>
      <c r="AR186" s="1028"/>
      <c r="AS186" s="1028"/>
      <c r="AT186" s="1028"/>
      <c r="AU186" s="1028"/>
      <c r="AV186" s="1028"/>
      <c r="AW186" s="1028"/>
      <c r="AX186" s="1028"/>
      <c r="AY186" s="1028"/>
      <c r="AZ186" s="1028"/>
      <c r="BA186" s="1028"/>
    </row>
    <row r="187" spans="1:53" ht="12.75">
      <c r="A187" s="1028"/>
      <c r="B187" s="1028"/>
      <c r="C187" s="1028"/>
      <c r="D187" s="1028"/>
      <c r="E187" s="1028"/>
      <c r="F187" s="1028"/>
      <c r="G187" s="1028"/>
      <c r="H187" s="1028"/>
      <c r="I187" s="1028"/>
      <c r="J187" s="1028"/>
      <c r="K187" s="1028"/>
      <c r="L187" s="1028"/>
      <c r="M187" s="1028"/>
      <c r="N187" s="1028"/>
      <c r="O187" s="1028"/>
      <c r="P187" s="1028"/>
      <c r="Q187" s="1028"/>
      <c r="R187" s="1028"/>
      <c r="S187" s="1028"/>
      <c r="T187" s="1028"/>
      <c r="U187" s="1028"/>
      <c r="V187" s="1028"/>
      <c r="W187" s="1028"/>
      <c r="X187" s="1028"/>
      <c r="Y187" s="1028"/>
      <c r="Z187" s="1028"/>
      <c r="AA187" s="1028"/>
      <c r="AB187" s="1028"/>
      <c r="AC187" s="1028"/>
      <c r="AD187" s="1028"/>
      <c r="AE187" s="1028"/>
      <c r="AF187" s="1028"/>
      <c r="AG187" s="1028"/>
      <c r="AH187" s="1028"/>
      <c r="AI187" s="1028"/>
      <c r="AJ187" s="1028"/>
      <c r="AK187" s="1028"/>
      <c r="AL187" s="1028"/>
      <c r="AM187" s="1028"/>
      <c r="AN187" s="1028"/>
      <c r="AO187" s="1028"/>
      <c r="AP187" s="1028"/>
      <c r="AQ187" s="1028"/>
      <c r="AR187" s="1028"/>
      <c r="AS187" s="1028"/>
      <c r="AT187" s="1028"/>
      <c r="AU187" s="1028"/>
      <c r="AV187" s="1028"/>
      <c r="AW187" s="1028"/>
      <c r="AX187" s="1028"/>
      <c r="AY187" s="1028"/>
      <c r="AZ187" s="1028"/>
      <c r="BA187" s="1028"/>
    </row>
    <row r="188" spans="1:53" ht="12.75">
      <c r="A188" s="1028"/>
      <c r="B188" s="1028"/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1028"/>
      <c r="Q188" s="1028"/>
      <c r="R188" s="1028"/>
      <c r="S188" s="1028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8"/>
      <c r="AD188" s="1028"/>
      <c r="AE188" s="1028"/>
      <c r="AF188" s="1028"/>
      <c r="AG188" s="1028"/>
      <c r="AH188" s="1028"/>
      <c r="AI188" s="1028"/>
      <c r="AJ188" s="1028"/>
      <c r="AK188" s="1028"/>
      <c r="AL188" s="1028"/>
      <c r="AM188" s="1028"/>
      <c r="AN188" s="1028"/>
      <c r="AO188" s="1028"/>
      <c r="AP188" s="1028"/>
      <c r="AQ188" s="1028"/>
      <c r="AR188" s="1028"/>
      <c r="AS188" s="1028"/>
      <c r="AT188" s="1028"/>
      <c r="AU188" s="1028"/>
      <c r="AV188" s="1028"/>
      <c r="AW188" s="1028"/>
      <c r="AX188" s="1028"/>
      <c r="AY188" s="1028"/>
      <c r="AZ188" s="1028"/>
      <c r="BA188" s="1028"/>
    </row>
    <row r="189" spans="1:53" ht="12.75">
      <c r="A189" s="1028"/>
      <c r="B189" s="1028"/>
      <c r="C189" s="1028"/>
      <c r="D189" s="1028"/>
      <c r="E189" s="1028"/>
      <c r="F189" s="1028"/>
      <c r="G189" s="1028"/>
      <c r="H189" s="1028"/>
      <c r="I189" s="1028"/>
      <c r="J189" s="1028"/>
      <c r="K189" s="1028"/>
      <c r="L189" s="1028"/>
      <c r="M189" s="1028"/>
      <c r="N189" s="1028"/>
      <c r="O189" s="1028"/>
      <c r="P189" s="1028"/>
      <c r="Q189" s="1028"/>
      <c r="R189" s="1028"/>
      <c r="S189" s="1028"/>
      <c r="T189" s="1028"/>
      <c r="U189" s="1028"/>
      <c r="V189" s="1028"/>
      <c r="W189" s="1028"/>
      <c r="X189" s="1028"/>
      <c r="Y189" s="1028"/>
      <c r="Z189" s="1028"/>
      <c r="AA189" s="1028"/>
      <c r="AB189" s="1028"/>
      <c r="AC189" s="1028"/>
      <c r="AD189" s="1028"/>
      <c r="AE189" s="1028"/>
      <c r="AF189" s="1028"/>
      <c r="AG189" s="1028"/>
      <c r="AH189" s="1028"/>
      <c r="AI189" s="1028"/>
      <c r="AJ189" s="1028"/>
      <c r="AK189" s="1028"/>
      <c r="AL189" s="1028"/>
      <c r="AM189" s="1028"/>
      <c r="AN189" s="1028"/>
      <c r="AO189" s="1028"/>
      <c r="AP189" s="1028"/>
      <c r="AQ189" s="1028"/>
      <c r="AR189" s="1028"/>
      <c r="AS189" s="1028"/>
      <c r="AT189" s="1028"/>
      <c r="AU189" s="1028"/>
      <c r="AV189" s="1028"/>
      <c r="AW189" s="1028"/>
      <c r="AX189" s="1028"/>
      <c r="AY189" s="1028"/>
      <c r="AZ189" s="1028"/>
      <c r="BA189" s="1028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88"/>
  <sheetViews>
    <sheetView showGridLines="0" view="pageBreakPreview" zoomScale="75" zoomScaleNormal="75" zoomScaleSheetLayoutView="75" workbookViewId="0" topLeftCell="A16">
      <selection activeCell="B21" sqref="B21"/>
    </sheetView>
  </sheetViews>
  <sheetFormatPr defaultColWidth="9.140625" defaultRowHeight="12.75"/>
  <cols>
    <col min="1" max="1" width="11.28125" style="1066" customWidth="1"/>
    <col min="2" max="2" width="19.00390625" style="1066" customWidth="1"/>
    <col min="3" max="4" width="12.57421875" style="1066" customWidth="1"/>
    <col min="5" max="5" width="12.421875" style="1066" customWidth="1"/>
    <col min="6" max="6" width="16.57421875" style="1066" customWidth="1"/>
    <col min="7" max="7" width="53.28125" style="1066" customWidth="1"/>
    <col min="8" max="16384" width="9.140625" style="1066" customWidth="1"/>
  </cols>
  <sheetData>
    <row r="1" spans="1:7" ht="12.75">
      <c r="A1" s="1065"/>
      <c r="B1" s="1065"/>
      <c r="C1" s="1065"/>
      <c r="D1" s="1065"/>
      <c r="E1" s="1065"/>
      <c r="F1" s="1065"/>
      <c r="G1" s="1065"/>
    </row>
    <row r="2" spans="1:7" ht="12.75">
      <c r="A2" s="1065"/>
      <c r="B2" s="1065"/>
      <c r="C2" s="1065"/>
      <c r="D2" s="1065"/>
      <c r="E2" s="1065"/>
      <c r="F2" s="1065"/>
      <c r="G2" s="1065"/>
    </row>
    <row r="3" spans="1:7" ht="15.75">
      <c r="A3" s="1067" t="s">
        <v>12</v>
      </c>
      <c r="B3" s="1068" t="s">
        <v>13</v>
      </c>
      <c r="C3" s="1068"/>
      <c r="D3" s="1069"/>
      <c r="E3" s="1069"/>
      <c r="F3" s="1069"/>
      <c r="G3" s="1070" t="s">
        <v>37</v>
      </c>
    </row>
    <row r="4" spans="1:7" ht="15">
      <c r="A4" s="1069"/>
      <c r="B4" s="1069"/>
      <c r="C4" s="1069"/>
      <c r="D4" s="1068"/>
      <c r="E4" s="1068"/>
      <c r="F4" s="1068"/>
      <c r="G4" s="1071" t="s">
        <v>15</v>
      </c>
    </row>
    <row r="5" spans="1:7" ht="15.75">
      <c r="A5" s="1067"/>
      <c r="B5" s="1068"/>
      <c r="C5" s="1068"/>
      <c r="D5" s="1068"/>
      <c r="E5" s="1068"/>
      <c r="F5" s="1068"/>
      <c r="G5" s="1072"/>
    </row>
    <row r="6" spans="1:7" ht="15.75">
      <c r="A6" s="1067"/>
      <c r="B6" s="1068"/>
      <c r="C6" s="1068"/>
      <c r="D6" s="1068"/>
      <c r="E6" s="1068"/>
      <c r="F6" s="1068"/>
      <c r="G6" s="1068"/>
    </row>
    <row r="7" spans="1:7" ht="15.75">
      <c r="A7" s="1073" t="s">
        <v>38</v>
      </c>
      <c r="B7" s="1074"/>
      <c r="C7" s="1074"/>
      <c r="D7" s="1074"/>
      <c r="E7" s="1074"/>
      <c r="F7" s="1074"/>
      <c r="G7" s="1073"/>
    </row>
    <row r="8" spans="1:7" ht="15.75" customHeight="1">
      <c r="A8" s="1075" t="s">
        <v>1034</v>
      </c>
      <c r="B8" s="1075"/>
      <c r="C8" s="1075"/>
      <c r="D8" s="1075"/>
      <c r="E8" s="1075"/>
      <c r="F8" s="1075"/>
      <c r="G8" s="1075"/>
    </row>
    <row r="9" spans="1:7" ht="13.5" thickBot="1">
      <c r="A9" s="1076"/>
      <c r="B9" s="1077"/>
      <c r="C9" s="1077"/>
      <c r="D9" s="1077"/>
      <c r="E9" s="1078"/>
      <c r="F9" s="1077"/>
      <c r="G9" s="1079"/>
    </row>
    <row r="10" spans="1:7" ht="12.75">
      <c r="A10" s="1080" t="s">
        <v>17</v>
      </c>
      <c r="B10" s="1081"/>
      <c r="C10" s="1082" t="s">
        <v>1035</v>
      </c>
      <c r="D10" s="1083"/>
      <c r="E10" s="1084" t="s">
        <v>919</v>
      </c>
      <c r="F10" s="1084" t="s">
        <v>18</v>
      </c>
      <c r="G10" s="1085"/>
    </row>
    <row r="11" spans="1:7" ht="13.5" thickBot="1">
      <c r="A11" s="1086"/>
      <c r="B11" s="1077"/>
      <c r="C11" s="1087" t="s">
        <v>387</v>
      </c>
      <c r="D11" s="1088" t="s">
        <v>388</v>
      </c>
      <c r="E11" s="1088" t="s">
        <v>1003</v>
      </c>
      <c r="F11" s="1088" t="s">
        <v>19</v>
      </c>
      <c r="G11" s="1089" t="s">
        <v>20</v>
      </c>
    </row>
    <row r="12" spans="1:7" ht="12.75">
      <c r="A12" s="1090"/>
      <c r="B12" s="1091"/>
      <c r="C12" s="1092"/>
      <c r="D12" s="1092"/>
      <c r="E12" s="1093"/>
      <c r="F12" s="1094"/>
      <c r="G12" s="1095"/>
    </row>
    <row r="13" spans="1:7" ht="25.5">
      <c r="A13" s="1090"/>
      <c r="B13" s="1096"/>
      <c r="C13" s="1097">
        <v>78726</v>
      </c>
      <c r="D13" s="1098">
        <v>60363</v>
      </c>
      <c r="E13" s="1099">
        <v>60363</v>
      </c>
      <c r="F13" s="1100"/>
      <c r="G13" s="1101" t="s">
        <v>21</v>
      </c>
    </row>
    <row r="14" spans="1:7" ht="12.75">
      <c r="A14" s="1090"/>
      <c r="B14" s="1096"/>
      <c r="C14" s="1102">
        <v>1200</v>
      </c>
      <c r="D14" s="1103">
        <v>15553</v>
      </c>
      <c r="E14" s="1104">
        <v>15264.44</v>
      </c>
      <c r="F14" s="1100"/>
      <c r="G14" s="1105" t="s">
        <v>22</v>
      </c>
    </row>
    <row r="15" spans="1:7" ht="12.75">
      <c r="A15" s="1090"/>
      <c r="B15" s="1096"/>
      <c r="C15" s="1102">
        <v>26072</v>
      </c>
      <c r="D15" s="1103">
        <v>12473</v>
      </c>
      <c r="E15" s="1104">
        <v>12470.67</v>
      </c>
      <c r="F15" s="1100"/>
      <c r="G15" s="1105" t="s">
        <v>23</v>
      </c>
    </row>
    <row r="16" spans="1:7" ht="12.75">
      <c r="A16" s="1090"/>
      <c r="B16" s="1096"/>
      <c r="C16" s="1102">
        <v>158000</v>
      </c>
      <c r="D16" s="1103">
        <v>44115</v>
      </c>
      <c r="E16" s="1104">
        <v>44114.52</v>
      </c>
      <c r="F16" s="1100"/>
      <c r="G16" s="1105" t="s">
        <v>24</v>
      </c>
    </row>
    <row r="17" spans="1:7" ht="12.75">
      <c r="A17" s="1090"/>
      <c r="B17" s="1096"/>
      <c r="C17" s="1102">
        <v>0</v>
      </c>
      <c r="D17" s="1103">
        <v>10650</v>
      </c>
      <c r="E17" s="1104">
        <v>10647.87</v>
      </c>
      <c r="F17" s="1100"/>
      <c r="G17" s="1105" t="s">
        <v>25</v>
      </c>
    </row>
    <row r="18" spans="1:7" ht="12.75">
      <c r="A18" s="1090"/>
      <c r="B18" s="1096"/>
      <c r="C18" s="1102">
        <v>0</v>
      </c>
      <c r="D18" s="1103">
        <v>480</v>
      </c>
      <c r="E18" s="1104">
        <v>480</v>
      </c>
      <c r="F18" s="1100"/>
      <c r="G18" s="1105" t="s">
        <v>26</v>
      </c>
    </row>
    <row r="19" spans="1:7" ht="12.75">
      <c r="A19" s="1090"/>
      <c r="B19" s="1096"/>
      <c r="C19" s="1102">
        <v>130000</v>
      </c>
      <c r="D19" s="1103">
        <v>126136</v>
      </c>
      <c r="E19" s="1104">
        <v>126912</v>
      </c>
      <c r="F19" s="1100"/>
      <c r="G19" s="1105" t="s">
        <v>27</v>
      </c>
    </row>
    <row r="20" spans="1:7" ht="12.75">
      <c r="A20" s="1090"/>
      <c r="B20" s="1096"/>
      <c r="C20" s="1102">
        <v>2000</v>
      </c>
      <c r="D20" s="1103">
        <v>1405</v>
      </c>
      <c r="E20" s="1104">
        <v>1405</v>
      </c>
      <c r="F20" s="1100"/>
      <c r="G20" s="1106" t="s">
        <v>39</v>
      </c>
    </row>
    <row r="21" spans="1:7" ht="12.75">
      <c r="A21" s="1090"/>
      <c r="B21" s="1096"/>
      <c r="C21" s="1102">
        <v>4000</v>
      </c>
      <c r="D21" s="1103">
        <v>2855</v>
      </c>
      <c r="E21" s="1104">
        <v>2855</v>
      </c>
      <c r="F21" s="1100"/>
      <c r="G21" s="1105" t="s">
        <v>28</v>
      </c>
    </row>
    <row r="22" spans="1:7" ht="12.75">
      <c r="A22" s="1090"/>
      <c r="B22" s="1096"/>
      <c r="C22" s="1102">
        <v>63000</v>
      </c>
      <c r="D22" s="1103">
        <v>53463</v>
      </c>
      <c r="E22" s="1104">
        <v>53463</v>
      </c>
      <c r="F22" s="1100"/>
      <c r="G22" s="1105" t="s">
        <v>29</v>
      </c>
    </row>
    <row r="23" spans="1:7" ht="12.75">
      <c r="A23" s="1090"/>
      <c r="B23" s="1096"/>
      <c r="C23" s="1102">
        <v>0</v>
      </c>
      <c r="D23" s="1103">
        <v>779</v>
      </c>
      <c r="E23" s="1104">
        <v>779</v>
      </c>
      <c r="F23" s="1100"/>
      <c r="G23" s="1105" t="s">
        <v>30</v>
      </c>
    </row>
    <row r="24" spans="1:7" ht="12.75">
      <c r="A24" s="1090"/>
      <c r="B24" s="1096"/>
      <c r="C24" s="1102">
        <v>0</v>
      </c>
      <c r="D24" s="1103">
        <v>60</v>
      </c>
      <c r="E24" s="1104">
        <v>60</v>
      </c>
      <c r="F24" s="1100"/>
      <c r="G24" s="1107" t="s">
        <v>40</v>
      </c>
    </row>
    <row r="25" spans="1:7" ht="12.75">
      <c r="A25" s="1090"/>
      <c r="B25" s="1096"/>
      <c r="C25" s="1102">
        <v>0</v>
      </c>
      <c r="D25" s="1103">
        <v>90</v>
      </c>
      <c r="E25" s="1104">
        <v>90</v>
      </c>
      <c r="F25" s="1108"/>
      <c r="G25" s="1105" t="s">
        <v>41</v>
      </c>
    </row>
    <row r="26" spans="1:7" ht="12.75">
      <c r="A26" s="1090"/>
      <c r="B26" s="1096"/>
      <c r="C26" s="1102"/>
      <c r="D26" s="1103"/>
      <c r="E26" s="1104"/>
      <c r="F26" s="1108"/>
      <c r="G26" s="1105" t="s">
        <v>31</v>
      </c>
    </row>
    <row r="27" spans="1:9" ht="12.75">
      <c r="A27" s="1090"/>
      <c r="B27" s="1096"/>
      <c r="C27" s="1102">
        <v>0</v>
      </c>
      <c r="D27" s="1103">
        <v>6124</v>
      </c>
      <c r="E27" s="1104">
        <v>0</v>
      </c>
      <c r="F27" s="1108"/>
      <c r="G27" s="1107" t="s">
        <v>42</v>
      </c>
      <c r="H27" s="1065"/>
      <c r="I27" s="1065"/>
    </row>
    <row r="28" spans="1:9" ht="12.75">
      <c r="A28" s="1090"/>
      <c r="B28" s="1096"/>
      <c r="C28" s="1102">
        <v>0</v>
      </c>
      <c r="D28" s="1103">
        <v>23815</v>
      </c>
      <c r="E28" s="1104">
        <v>28488.67</v>
      </c>
      <c r="F28" s="1108"/>
      <c r="G28" s="1105" t="s">
        <v>35</v>
      </c>
      <c r="H28" s="1065"/>
      <c r="I28" s="1065"/>
    </row>
    <row r="29" spans="1:9" ht="12.75">
      <c r="A29" s="1090"/>
      <c r="B29" s="1096"/>
      <c r="C29" s="1102"/>
      <c r="D29" s="1103"/>
      <c r="E29" s="1104"/>
      <c r="F29" s="1108"/>
      <c r="G29" s="1105"/>
      <c r="H29" s="1065"/>
      <c r="I29" s="1065"/>
    </row>
    <row r="30" spans="1:9" ht="12.75">
      <c r="A30" s="1090"/>
      <c r="B30" s="1096"/>
      <c r="C30" s="1102"/>
      <c r="D30" s="1103"/>
      <c r="E30" s="1104"/>
      <c r="F30" s="1108"/>
      <c r="G30" s="1105"/>
      <c r="H30" s="1065"/>
      <c r="I30" s="1065"/>
    </row>
    <row r="31" spans="1:9" ht="12.75">
      <c r="A31" s="1109" t="s">
        <v>890</v>
      </c>
      <c r="B31" s="1110"/>
      <c r="C31" s="1111">
        <f>SUM(C13:C28)</f>
        <v>462998</v>
      </c>
      <c r="D31" s="1112">
        <f>SUM(D13:D28)</f>
        <v>358361</v>
      </c>
      <c r="E31" s="1113">
        <f>SUM(E13:E28)</f>
        <v>357393.17</v>
      </c>
      <c r="F31" s="1114"/>
      <c r="G31" s="1115"/>
      <c r="H31" s="1065"/>
      <c r="I31" s="1065"/>
    </row>
    <row r="32" spans="1:7" ht="12.75">
      <c r="A32" s="1090"/>
      <c r="B32" s="1065"/>
      <c r="C32" s="1114"/>
      <c r="D32" s="1096"/>
      <c r="E32" s="1116"/>
      <c r="F32" s="1096"/>
      <c r="G32" s="1115"/>
    </row>
    <row r="33" spans="1:7" ht="13.5" thickBot="1">
      <c r="A33" s="1086"/>
      <c r="B33" s="1077"/>
      <c r="C33" s="1117"/>
      <c r="D33" s="1118"/>
      <c r="E33" s="1119"/>
      <c r="F33" s="1119"/>
      <c r="G33" s="1120"/>
    </row>
    <row r="34" spans="1:7" ht="12.75">
      <c r="A34" s="1065"/>
      <c r="B34" s="1065"/>
      <c r="C34" s="1065"/>
      <c r="D34" s="1065"/>
      <c r="E34" s="1065"/>
      <c r="F34" s="1065"/>
      <c r="G34" s="1121"/>
    </row>
    <row r="35" spans="1:7" ht="12.75">
      <c r="A35" s="1065"/>
      <c r="B35" s="1065"/>
      <c r="C35" s="1065"/>
      <c r="D35" s="1065"/>
      <c r="E35" s="1065"/>
      <c r="F35" s="1065"/>
      <c r="G35" s="1065"/>
    </row>
    <row r="36" spans="1:7" ht="12.75">
      <c r="A36" s="1065"/>
      <c r="B36" s="1065"/>
      <c r="C36" s="1065"/>
      <c r="D36" s="1065"/>
      <c r="E36" s="1065"/>
      <c r="F36" s="1065"/>
      <c r="G36" s="1065"/>
    </row>
    <row r="37" spans="1:7" ht="12.75">
      <c r="A37" s="1065"/>
      <c r="B37" s="1065"/>
      <c r="C37" s="1065"/>
      <c r="D37" s="1065"/>
      <c r="E37" s="1065"/>
      <c r="F37" s="1065"/>
      <c r="G37" s="1065"/>
    </row>
    <row r="38" spans="1:7" ht="12.75">
      <c r="A38" s="1065"/>
      <c r="B38" s="1065"/>
      <c r="C38" s="1065"/>
      <c r="D38" s="1065"/>
      <c r="E38" s="1065"/>
      <c r="F38" s="1065"/>
      <c r="G38" s="1065"/>
    </row>
    <row r="39" spans="1:7" ht="12.75">
      <c r="A39" s="1065"/>
      <c r="B39" s="1065"/>
      <c r="C39" s="1065"/>
      <c r="D39" s="1065"/>
      <c r="E39" s="1065"/>
      <c r="F39" s="1065"/>
      <c r="G39" s="1065"/>
    </row>
    <row r="40" spans="1:7" ht="12.75">
      <c r="A40" s="1065"/>
      <c r="B40" s="1065"/>
      <c r="C40" s="1065"/>
      <c r="D40" s="1065"/>
      <c r="E40" s="1065"/>
      <c r="F40" s="1065"/>
      <c r="G40" s="1065"/>
    </row>
    <row r="41" spans="1:7" ht="12.75">
      <c r="A41" s="1065"/>
      <c r="B41" s="1065"/>
      <c r="C41" s="1065"/>
      <c r="D41" s="1065"/>
      <c r="E41" s="1065"/>
      <c r="F41" s="1065"/>
      <c r="G41" s="1065"/>
    </row>
    <row r="42" spans="1:7" ht="12.75">
      <c r="A42" s="1065"/>
      <c r="B42" s="1065"/>
      <c r="C42" s="1065"/>
      <c r="D42" s="1065"/>
      <c r="E42" s="1065"/>
      <c r="F42" s="1065"/>
      <c r="G42" s="1065"/>
    </row>
    <row r="43" spans="1:7" ht="12.75">
      <c r="A43" s="1065"/>
      <c r="B43" s="1065"/>
      <c r="C43" s="1065"/>
      <c r="D43" s="1065"/>
      <c r="E43" s="1065"/>
      <c r="F43" s="1065"/>
      <c r="G43" s="1065"/>
    </row>
    <row r="44" spans="1:7" ht="12.75">
      <c r="A44" s="1065"/>
      <c r="B44" s="1065"/>
      <c r="C44" s="1065"/>
      <c r="D44" s="1065"/>
      <c r="E44" s="1065"/>
      <c r="F44" s="1065"/>
      <c r="G44" s="1065"/>
    </row>
    <row r="45" spans="1:7" ht="12.75">
      <c r="A45" s="1065"/>
      <c r="B45" s="1065"/>
      <c r="C45" s="1065"/>
      <c r="D45" s="1065"/>
      <c r="E45" s="1065"/>
      <c r="F45" s="1065"/>
      <c r="G45" s="1065"/>
    </row>
    <row r="46" spans="1:7" ht="12.75">
      <c r="A46" s="1065"/>
      <c r="B46" s="1065"/>
      <c r="C46" s="1065"/>
      <c r="D46" s="1065"/>
      <c r="E46" s="1065"/>
      <c r="F46" s="1065"/>
      <c r="G46" s="1065"/>
    </row>
    <row r="47" spans="1:7" ht="12.75">
      <c r="A47" s="1065" t="s">
        <v>907</v>
      </c>
      <c r="B47" s="1065" t="s">
        <v>8</v>
      </c>
      <c r="C47" s="1065" t="s">
        <v>9</v>
      </c>
      <c r="D47" s="1065"/>
      <c r="E47" s="1065"/>
      <c r="F47" s="1122"/>
      <c r="G47" s="1123" t="s">
        <v>1060</v>
      </c>
    </row>
    <row r="48" spans="1:7" ht="12.75">
      <c r="A48" s="1065" t="s">
        <v>10</v>
      </c>
      <c r="B48" s="1123">
        <v>257085288</v>
      </c>
      <c r="C48" s="1065" t="s">
        <v>11</v>
      </c>
      <c r="D48" s="1065"/>
      <c r="E48" s="1065"/>
      <c r="F48" s="1065"/>
      <c r="G48" s="1065"/>
    </row>
    <row r="49" spans="1:7" ht="12.75">
      <c r="A49" s="1065"/>
      <c r="B49" s="1065"/>
      <c r="C49" s="1065"/>
      <c r="D49" s="1065"/>
      <c r="E49" s="1065"/>
      <c r="F49" s="1065"/>
      <c r="G49" s="1065"/>
    </row>
    <row r="50" spans="1:52" ht="12.75">
      <c r="A50" s="1065"/>
      <c r="B50" s="1065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5"/>
      <c r="U50" s="1065"/>
      <c r="V50" s="1065"/>
      <c r="W50" s="1065"/>
      <c r="X50" s="1065"/>
      <c r="Y50" s="1065"/>
      <c r="Z50" s="1065"/>
      <c r="AA50" s="1065"/>
      <c r="AB50" s="1065"/>
      <c r="AC50" s="1065"/>
      <c r="AD50" s="1065"/>
      <c r="AE50" s="1065"/>
      <c r="AF50" s="1065"/>
      <c r="AG50" s="1065"/>
      <c r="AH50" s="1065"/>
      <c r="AI50" s="1065"/>
      <c r="AJ50" s="1065"/>
      <c r="AK50" s="1065"/>
      <c r="AL50" s="1065"/>
      <c r="AM50" s="1065"/>
      <c r="AN50" s="1065"/>
      <c r="AO50" s="1065"/>
      <c r="AP50" s="1065"/>
      <c r="AQ50" s="1065"/>
      <c r="AR50" s="1065"/>
      <c r="AS50" s="1065"/>
      <c r="AT50" s="1065"/>
      <c r="AU50" s="1065"/>
      <c r="AV50" s="1065"/>
      <c r="AW50" s="1065"/>
      <c r="AX50" s="1065"/>
      <c r="AY50" s="1065"/>
      <c r="AZ50" s="1065"/>
    </row>
    <row r="51" spans="1:52" ht="12.75">
      <c r="A51" s="1065"/>
      <c r="B51" s="1065"/>
      <c r="C51" s="1065"/>
      <c r="D51" s="1065"/>
      <c r="E51" s="1065"/>
      <c r="F51" s="1065"/>
      <c r="G51" s="1065"/>
      <c r="H51" s="1065"/>
      <c r="I51" s="1065"/>
      <c r="J51" s="1065"/>
      <c r="K51" s="1065"/>
      <c r="L51" s="1065"/>
      <c r="M51" s="1065"/>
      <c r="N51" s="1065"/>
      <c r="O51" s="1065"/>
      <c r="P51" s="1065"/>
      <c r="Q51" s="1065"/>
      <c r="R51" s="1065"/>
      <c r="S51" s="1065"/>
      <c r="T51" s="1065"/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5"/>
      <c r="AI51" s="1065"/>
      <c r="AJ51" s="1065"/>
      <c r="AK51" s="1065"/>
      <c r="AL51" s="1065"/>
      <c r="AM51" s="1065"/>
      <c r="AN51" s="1065"/>
      <c r="AO51" s="1065"/>
      <c r="AP51" s="1065"/>
      <c r="AQ51" s="1065"/>
      <c r="AR51" s="1065"/>
      <c r="AS51" s="1065"/>
      <c r="AT51" s="1065"/>
      <c r="AU51" s="1065"/>
      <c r="AV51" s="1065"/>
      <c r="AW51" s="1065"/>
      <c r="AX51" s="1065"/>
      <c r="AY51" s="1065"/>
      <c r="AZ51" s="1065"/>
    </row>
    <row r="52" spans="1:52" ht="12.75">
      <c r="A52" s="1124"/>
      <c r="B52" s="1124"/>
      <c r="C52" s="1124"/>
      <c r="D52" s="1124"/>
      <c r="E52" s="1124"/>
      <c r="F52" s="1124"/>
      <c r="G52" s="1124"/>
      <c r="H52" s="1125"/>
      <c r="I52" s="1125"/>
      <c r="J52" s="1125"/>
      <c r="K52" s="1125"/>
      <c r="L52" s="1125"/>
      <c r="M52" s="1125"/>
      <c r="N52" s="1125"/>
      <c r="O52" s="1125"/>
      <c r="P52" s="1125"/>
      <c r="Q52" s="1125"/>
      <c r="R52" s="1125"/>
      <c r="S52" s="1125"/>
      <c r="T52" s="1125"/>
      <c r="U52" s="1125"/>
      <c r="V52" s="1125"/>
      <c r="W52" s="1125"/>
      <c r="X52" s="1125"/>
      <c r="Y52" s="1125"/>
      <c r="Z52" s="1125"/>
      <c r="AA52" s="1125"/>
      <c r="AB52" s="1125"/>
      <c r="AC52" s="1125"/>
      <c r="AD52" s="1125"/>
      <c r="AE52" s="1125"/>
      <c r="AF52" s="1125"/>
      <c r="AG52" s="1125"/>
      <c r="AH52" s="1065"/>
      <c r="AI52" s="1065"/>
      <c r="AJ52" s="1065"/>
      <c r="AK52" s="1065"/>
      <c r="AL52" s="1065"/>
      <c r="AM52" s="1065"/>
      <c r="AN52" s="1065"/>
      <c r="AO52" s="1065"/>
      <c r="AP52" s="1065"/>
      <c r="AQ52" s="1065"/>
      <c r="AR52" s="1065"/>
      <c r="AS52" s="1065"/>
      <c r="AT52" s="1065"/>
      <c r="AU52" s="1065"/>
      <c r="AV52" s="1065"/>
      <c r="AW52" s="1065"/>
      <c r="AX52" s="1065"/>
      <c r="AY52" s="1065"/>
      <c r="AZ52" s="1065"/>
    </row>
    <row r="53" spans="1:52" ht="12.75">
      <c r="A53" s="1124"/>
      <c r="B53" s="1124"/>
      <c r="C53" s="1124"/>
      <c r="D53" s="1124"/>
      <c r="E53" s="1124"/>
      <c r="F53" s="1124"/>
      <c r="G53" s="1124"/>
      <c r="H53" s="1065"/>
      <c r="I53" s="1065"/>
      <c r="J53" s="1065"/>
      <c r="K53" s="1065"/>
      <c r="L53" s="1065"/>
      <c r="M53" s="1065"/>
      <c r="N53" s="1065"/>
      <c r="O53" s="1065"/>
      <c r="P53" s="1065"/>
      <c r="Q53" s="1065"/>
      <c r="R53" s="1065"/>
      <c r="S53" s="1065"/>
      <c r="T53" s="1065"/>
      <c r="U53" s="1065"/>
      <c r="V53" s="1065"/>
      <c r="W53" s="1065"/>
      <c r="X53" s="1065"/>
      <c r="Y53" s="1065"/>
      <c r="Z53" s="1065"/>
      <c r="AA53" s="1065"/>
      <c r="AB53" s="1065"/>
      <c r="AC53" s="1065"/>
      <c r="AD53" s="1065"/>
      <c r="AE53" s="1065"/>
      <c r="AF53" s="1065"/>
      <c r="AG53" s="1065"/>
      <c r="AH53" s="1065"/>
      <c r="AI53" s="1065"/>
      <c r="AJ53" s="1065"/>
      <c r="AK53" s="1065"/>
      <c r="AL53" s="1065"/>
      <c r="AM53" s="1065"/>
      <c r="AN53" s="1065"/>
      <c r="AO53" s="1065"/>
      <c r="AP53" s="1065"/>
      <c r="AQ53" s="1065"/>
      <c r="AR53" s="1065"/>
      <c r="AS53" s="1065"/>
      <c r="AT53" s="1065"/>
      <c r="AU53" s="1065"/>
      <c r="AV53" s="1065"/>
      <c r="AW53" s="1065"/>
      <c r="AX53" s="1065"/>
      <c r="AY53" s="1065"/>
      <c r="AZ53" s="1065"/>
    </row>
    <row r="54" spans="1:52" ht="12.75">
      <c r="A54" s="1124"/>
      <c r="B54" s="1126"/>
      <c r="C54" s="1126"/>
      <c r="D54" s="1126"/>
      <c r="E54" s="1127"/>
      <c r="F54" s="1127"/>
      <c r="G54" s="1125"/>
      <c r="H54" s="1065"/>
      <c r="I54" s="1065"/>
      <c r="J54" s="1065"/>
      <c r="K54" s="1065"/>
      <c r="L54" s="1065"/>
      <c r="M54" s="1065"/>
      <c r="N54" s="1065"/>
      <c r="O54" s="1065"/>
      <c r="P54" s="1065"/>
      <c r="Q54" s="1065"/>
      <c r="R54" s="1065"/>
      <c r="S54" s="1065"/>
      <c r="T54" s="1065"/>
      <c r="U54" s="1065"/>
      <c r="V54" s="1065"/>
      <c r="W54" s="1065"/>
      <c r="X54" s="1065"/>
      <c r="Y54" s="1065"/>
      <c r="Z54" s="1065"/>
      <c r="AA54" s="1065"/>
      <c r="AB54" s="1065"/>
      <c r="AC54" s="1065"/>
      <c r="AD54" s="1065"/>
      <c r="AE54" s="1065"/>
      <c r="AF54" s="1065"/>
      <c r="AG54" s="1065"/>
      <c r="AH54" s="1065"/>
      <c r="AI54" s="1065"/>
      <c r="AJ54" s="1065"/>
      <c r="AK54" s="1065"/>
      <c r="AL54" s="1065"/>
      <c r="AM54" s="1065"/>
      <c r="AN54" s="1065"/>
      <c r="AO54" s="1065"/>
      <c r="AP54" s="1065"/>
      <c r="AQ54" s="1065"/>
      <c r="AR54" s="1065"/>
      <c r="AS54" s="1065"/>
      <c r="AT54" s="1065"/>
      <c r="AU54" s="1065"/>
      <c r="AV54" s="1065"/>
      <c r="AW54" s="1065"/>
      <c r="AX54" s="1065"/>
      <c r="AY54" s="1065"/>
      <c r="AZ54" s="1065"/>
    </row>
    <row r="55" spans="1:52" ht="12.75">
      <c r="A55" s="1065"/>
      <c r="B55" s="1065"/>
      <c r="C55" s="1127"/>
      <c r="D55" s="1127"/>
      <c r="E55" s="1127"/>
      <c r="F55" s="1127"/>
      <c r="G55" s="1126"/>
      <c r="H55" s="1065"/>
      <c r="I55" s="1065"/>
      <c r="J55" s="1065"/>
      <c r="K55" s="1065"/>
      <c r="L55" s="1065"/>
      <c r="M55" s="1065"/>
      <c r="N55" s="1065"/>
      <c r="O55" s="1065"/>
      <c r="P55" s="1065"/>
      <c r="Q55" s="1065"/>
      <c r="R55" s="1065"/>
      <c r="S55" s="1065"/>
      <c r="T55" s="1065"/>
      <c r="U55" s="1065"/>
      <c r="V55" s="1065"/>
      <c r="W55" s="1065"/>
      <c r="X55" s="1065"/>
      <c r="Y55" s="1065"/>
      <c r="Z55" s="1065"/>
      <c r="AA55" s="1065"/>
      <c r="AB55" s="1065"/>
      <c r="AC55" s="1065"/>
      <c r="AD55" s="1065"/>
      <c r="AE55" s="1065"/>
      <c r="AF55" s="1065"/>
      <c r="AG55" s="1065"/>
      <c r="AH55" s="1065"/>
      <c r="AI55" s="1065"/>
      <c r="AJ55" s="1065"/>
      <c r="AK55" s="1065"/>
      <c r="AL55" s="1065"/>
      <c r="AM55" s="1065"/>
      <c r="AN55" s="1065"/>
      <c r="AO55" s="1065"/>
      <c r="AP55" s="1065"/>
      <c r="AQ55" s="1065"/>
      <c r="AR55" s="1065"/>
      <c r="AS55" s="1065"/>
      <c r="AT55" s="1065"/>
      <c r="AU55" s="1065"/>
      <c r="AV55" s="1065"/>
      <c r="AW55" s="1065"/>
      <c r="AX55" s="1065"/>
      <c r="AY55" s="1065"/>
      <c r="AZ55" s="1065"/>
    </row>
    <row r="56" spans="1:52" ht="12.75">
      <c r="A56" s="1065"/>
      <c r="B56" s="1065"/>
      <c r="C56" s="1127"/>
      <c r="D56" s="1127"/>
      <c r="E56" s="1127"/>
      <c r="F56" s="1127"/>
      <c r="G56" s="1127"/>
      <c r="H56" s="1065"/>
      <c r="I56" s="1065"/>
      <c r="J56" s="1065"/>
      <c r="K56" s="1065"/>
      <c r="L56" s="1065"/>
      <c r="M56" s="1065"/>
      <c r="N56" s="1065"/>
      <c r="O56" s="1065"/>
      <c r="P56" s="1065"/>
      <c r="Q56" s="1065"/>
      <c r="R56" s="1065"/>
      <c r="S56" s="1065"/>
      <c r="T56" s="1065"/>
      <c r="U56" s="1065"/>
      <c r="V56" s="1065"/>
      <c r="W56" s="1065"/>
      <c r="X56" s="1065"/>
      <c r="Y56" s="1065"/>
      <c r="Z56" s="1065"/>
      <c r="AA56" s="1065"/>
      <c r="AB56" s="1065"/>
      <c r="AC56" s="1065"/>
      <c r="AD56" s="1065"/>
      <c r="AE56" s="1065"/>
      <c r="AF56" s="1065"/>
      <c r="AG56" s="1065"/>
      <c r="AH56" s="1065"/>
      <c r="AI56" s="1065"/>
      <c r="AJ56" s="1065"/>
      <c r="AK56" s="1065"/>
      <c r="AL56" s="1065"/>
      <c r="AM56" s="1065"/>
      <c r="AN56" s="1065"/>
      <c r="AO56" s="1065"/>
      <c r="AP56" s="1065"/>
      <c r="AQ56" s="1065"/>
      <c r="AR56" s="1065"/>
      <c r="AS56" s="1065"/>
      <c r="AT56" s="1065"/>
      <c r="AU56" s="1065"/>
      <c r="AV56" s="1065"/>
      <c r="AW56" s="1065"/>
      <c r="AX56" s="1065"/>
      <c r="AY56" s="1065"/>
      <c r="AZ56" s="1065"/>
    </row>
    <row r="57" spans="1:52" ht="12.75">
      <c r="A57" s="1065"/>
      <c r="B57" s="1065"/>
      <c r="C57" s="1127"/>
      <c r="D57" s="1127"/>
      <c r="E57" s="1127"/>
      <c r="F57" s="1127"/>
      <c r="G57" s="1127"/>
      <c r="H57" s="1065"/>
      <c r="I57" s="1065"/>
      <c r="J57" s="1065"/>
      <c r="K57" s="1065"/>
      <c r="L57" s="1065"/>
      <c r="M57" s="1065"/>
      <c r="N57" s="1065"/>
      <c r="O57" s="1065"/>
      <c r="P57" s="1065"/>
      <c r="Q57" s="1065"/>
      <c r="R57" s="1065"/>
      <c r="S57" s="1065"/>
      <c r="T57" s="1065"/>
      <c r="U57" s="1065"/>
      <c r="V57" s="1065"/>
      <c r="W57" s="1065"/>
      <c r="X57" s="1065"/>
      <c r="Y57" s="1065"/>
      <c r="Z57" s="1065"/>
      <c r="AA57" s="1065"/>
      <c r="AB57" s="1065"/>
      <c r="AC57" s="1065"/>
      <c r="AD57" s="1065"/>
      <c r="AE57" s="1065"/>
      <c r="AF57" s="1065"/>
      <c r="AG57" s="1065"/>
      <c r="AH57" s="1065"/>
      <c r="AI57" s="1065"/>
      <c r="AJ57" s="1065"/>
      <c r="AK57" s="1065"/>
      <c r="AL57" s="1065"/>
      <c r="AM57" s="1065"/>
      <c r="AN57" s="1065"/>
      <c r="AO57" s="1065"/>
      <c r="AP57" s="1065"/>
      <c r="AQ57" s="1065"/>
      <c r="AR57" s="1065"/>
      <c r="AS57" s="1065"/>
      <c r="AT57" s="1065"/>
      <c r="AU57" s="1065"/>
      <c r="AV57" s="1065"/>
      <c r="AW57" s="1065"/>
      <c r="AX57" s="1065"/>
      <c r="AY57" s="1065"/>
      <c r="AZ57" s="1065"/>
    </row>
    <row r="58" spans="1:52" ht="12.75">
      <c r="A58" s="1065"/>
      <c r="B58" s="1065"/>
      <c r="C58" s="1065"/>
      <c r="D58" s="1065"/>
      <c r="E58" s="1065"/>
      <c r="F58" s="1065"/>
      <c r="G58" s="1065"/>
      <c r="H58" s="1065"/>
      <c r="I58" s="1065"/>
      <c r="J58" s="1065"/>
      <c r="K58" s="1065"/>
      <c r="L58" s="1065"/>
      <c r="M58" s="1065"/>
      <c r="N58" s="1065"/>
      <c r="O58" s="1065"/>
      <c r="P58" s="1065"/>
      <c r="Q58" s="1065"/>
      <c r="R58" s="1065"/>
      <c r="S58" s="1065"/>
      <c r="T58" s="1065"/>
      <c r="U58" s="1065"/>
      <c r="V58" s="1065"/>
      <c r="W58" s="1065"/>
      <c r="X58" s="1065"/>
      <c r="Y58" s="1065"/>
      <c r="Z58" s="1065"/>
      <c r="AA58" s="1065"/>
      <c r="AB58" s="1065"/>
      <c r="AC58" s="1065"/>
      <c r="AD58" s="1065"/>
      <c r="AE58" s="1065"/>
      <c r="AF58" s="1065"/>
      <c r="AG58" s="1065"/>
      <c r="AH58" s="1065"/>
      <c r="AI58" s="1065"/>
      <c r="AJ58" s="1065"/>
      <c r="AK58" s="1065"/>
      <c r="AL58" s="1065"/>
      <c r="AM58" s="1065"/>
      <c r="AN58" s="1065"/>
      <c r="AO58" s="1065"/>
      <c r="AP58" s="1065"/>
      <c r="AQ58" s="1065"/>
      <c r="AR58" s="1065"/>
      <c r="AS58" s="1065"/>
      <c r="AT58" s="1065"/>
      <c r="AU58" s="1065"/>
      <c r="AV58" s="1065"/>
      <c r="AW58" s="1065"/>
      <c r="AX58" s="1065"/>
      <c r="AY58" s="1065"/>
      <c r="AZ58" s="1065"/>
    </row>
    <row r="59" spans="1:52" ht="12.75">
      <c r="A59" s="1065"/>
      <c r="B59" s="1065"/>
      <c r="C59" s="1065"/>
      <c r="D59" s="1065"/>
      <c r="E59" s="1065"/>
      <c r="F59" s="1065"/>
      <c r="G59" s="1065"/>
      <c r="H59" s="1065"/>
      <c r="I59" s="1065"/>
      <c r="J59" s="1065"/>
      <c r="K59" s="1065"/>
      <c r="L59" s="1065"/>
      <c r="M59" s="1065"/>
      <c r="N59" s="1065"/>
      <c r="O59" s="1065"/>
      <c r="P59" s="1065"/>
      <c r="Q59" s="1065"/>
      <c r="R59" s="1065"/>
      <c r="S59" s="1065"/>
      <c r="T59" s="1065"/>
      <c r="U59" s="1065"/>
      <c r="V59" s="1065"/>
      <c r="W59" s="1065"/>
      <c r="X59" s="1065"/>
      <c r="Y59" s="1065"/>
      <c r="Z59" s="1065"/>
      <c r="AA59" s="1065"/>
      <c r="AB59" s="1065"/>
      <c r="AC59" s="1065"/>
      <c r="AD59" s="1065"/>
      <c r="AE59" s="1065"/>
      <c r="AF59" s="1065"/>
      <c r="AG59" s="1065"/>
      <c r="AH59" s="1065"/>
      <c r="AI59" s="1065"/>
      <c r="AJ59" s="1065"/>
      <c r="AK59" s="1065"/>
      <c r="AL59" s="1065"/>
      <c r="AM59" s="1065"/>
      <c r="AN59" s="1065"/>
      <c r="AO59" s="1065"/>
      <c r="AP59" s="1065"/>
      <c r="AQ59" s="1065"/>
      <c r="AR59" s="1065"/>
      <c r="AS59" s="1065"/>
      <c r="AT59" s="1065"/>
      <c r="AU59" s="1065"/>
      <c r="AV59" s="1065"/>
      <c r="AW59" s="1065"/>
      <c r="AX59" s="1065"/>
      <c r="AY59" s="1065"/>
      <c r="AZ59" s="1065"/>
    </row>
    <row r="60" spans="1:52" ht="12.75">
      <c r="A60" s="1065"/>
      <c r="B60" s="1065"/>
      <c r="C60" s="1065"/>
      <c r="D60" s="1065"/>
      <c r="E60" s="1065"/>
      <c r="F60" s="1065"/>
      <c r="G60" s="1065"/>
      <c r="H60" s="1065"/>
      <c r="I60" s="1065"/>
      <c r="J60" s="1065"/>
      <c r="K60" s="1065"/>
      <c r="L60" s="1065"/>
      <c r="M60" s="1065"/>
      <c r="N60" s="1065"/>
      <c r="O60" s="1065"/>
      <c r="P60" s="1065"/>
      <c r="Q60" s="1065"/>
      <c r="R60" s="1065"/>
      <c r="S60" s="1065"/>
      <c r="T60" s="1065"/>
      <c r="U60" s="1065"/>
      <c r="V60" s="1065"/>
      <c r="W60" s="1065"/>
      <c r="X60" s="1065"/>
      <c r="Y60" s="1065"/>
      <c r="Z60" s="1065"/>
      <c r="AA60" s="1065"/>
      <c r="AB60" s="1065"/>
      <c r="AC60" s="1065"/>
      <c r="AD60" s="1065"/>
      <c r="AE60" s="1065"/>
      <c r="AF60" s="1065"/>
      <c r="AG60" s="1065"/>
      <c r="AH60" s="1065"/>
      <c r="AI60" s="1065"/>
      <c r="AJ60" s="1065"/>
      <c r="AK60" s="1065"/>
      <c r="AL60" s="1065"/>
      <c r="AM60" s="1065"/>
      <c r="AN60" s="1065"/>
      <c r="AO60" s="1065"/>
      <c r="AP60" s="1065"/>
      <c r="AQ60" s="1065"/>
      <c r="AR60" s="1065"/>
      <c r="AS60" s="1065"/>
      <c r="AT60" s="1065"/>
      <c r="AU60" s="1065"/>
      <c r="AV60" s="1065"/>
      <c r="AW60" s="1065"/>
      <c r="AX60" s="1065"/>
      <c r="AY60" s="1065"/>
      <c r="AZ60" s="1065"/>
    </row>
    <row r="61" spans="1:52" ht="12.75">
      <c r="A61" s="1065"/>
      <c r="B61" s="1065"/>
      <c r="C61" s="1065"/>
      <c r="D61" s="1065"/>
      <c r="E61" s="1065"/>
      <c r="F61" s="1065"/>
      <c r="G61" s="1065"/>
      <c r="H61" s="1065"/>
      <c r="I61" s="1065"/>
      <c r="J61" s="1065"/>
      <c r="K61" s="1065"/>
      <c r="L61" s="1065"/>
      <c r="M61" s="1065"/>
      <c r="N61" s="1065"/>
      <c r="O61" s="1065"/>
      <c r="P61" s="1065"/>
      <c r="Q61" s="1065"/>
      <c r="R61" s="1065"/>
      <c r="S61" s="1065"/>
      <c r="T61" s="1065"/>
      <c r="U61" s="1065"/>
      <c r="V61" s="1065"/>
      <c r="W61" s="1065"/>
      <c r="X61" s="1065"/>
      <c r="Y61" s="1065"/>
      <c r="Z61" s="1065"/>
      <c r="AA61" s="1065"/>
      <c r="AB61" s="1065"/>
      <c r="AC61" s="1065"/>
      <c r="AD61" s="1065"/>
      <c r="AE61" s="1065"/>
      <c r="AF61" s="1065"/>
      <c r="AG61" s="1065"/>
      <c r="AH61" s="1065"/>
      <c r="AI61" s="1065"/>
      <c r="AJ61" s="1065"/>
      <c r="AK61" s="1065"/>
      <c r="AL61" s="1065"/>
      <c r="AM61" s="1065"/>
      <c r="AN61" s="1065"/>
      <c r="AO61" s="1065"/>
      <c r="AP61" s="1065"/>
      <c r="AQ61" s="1065"/>
      <c r="AR61" s="1065"/>
      <c r="AS61" s="1065"/>
      <c r="AT61" s="1065"/>
      <c r="AU61" s="1065"/>
      <c r="AV61" s="1065"/>
      <c r="AW61" s="1065"/>
      <c r="AX61" s="1065"/>
      <c r="AY61" s="1065"/>
      <c r="AZ61" s="1065"/>
    </row>
    <row r="62" spans="1:52" ht="12.75">
      <c r="A62" s="1065"/>
      <c r="B62" s="1065"/>
      <c r="C62" s="1065"/>
      <c r="D62" s="1065"/>
      <c r="E62" s="1065"/>
      <c r="F62" s="1065"/>
      <c r="G62" s="1065"/>
      <c r="H62" s="1065"/>
      <c r="I62" s="1065"/>
      <c r="J62" s="1065"/>
      <c r="K62" s="1065"/>
      <c r="L62" s="1065"/>
      <c r="M62" s="1065"/>
      <c r="N62" s="1065"/>
      <c r="O62" s="1065"/>
      <c r="P62" s="1065"/>
      <c r="Q62" s="1065"/>
      <c r="R62" s="1065"/>
      <c r="S62" s="1065"/>
      <c r="T62" s="1065"/>
      <c r="U62" s="1065"/>
      <c r="V62" s="1065"/>
      <c r="W62" s="1065"/>
      <c r="X62" s="1065"/>
      <c r="Y62" s="1065"/>
      <c r="Z62" s="1065"/>
      <c r="AA62" s="1065"/>
      <c r="AB62" s="1065"/>
      <c r="AC62" s="1065"/>
      <c r="AD62" s="1065"/>
      <c r="AE62" s="1065"/>
      <c r="AF62" s="1065"/>
      <c r="AG62" s="1065"/>
      <c r="AH62" s="1065"/>
      <c r="AI62" s="1065"/>
      <c r="AJ62" s="1065"/>
      <c r="AK62" s="1065"/>
      <c r="AL62" s="1065"/>
      <c r="AM62" s="1065"/>
      <c r="AN62" s="1065"/>
      <c r="AO62" s="1065"/>
      <c r="AP62" s="1065"/>
      <c r="AQ62" s="1065"/>
      <c r="AR62" s="1065"/>
      <c r="AS62" s="1065"/>
      <c r="AT62" s="1065"/>
      <c r="AU62" s="1065"/>
      <c r="AV62" s="1065"/>
      <c r="AW62" s="1065"/>
      <c r="AX62" s="1065"/>
      <c r="AY62" s="1065"/>
      <c r="AZ62" s="1065"/>
    </row>
    <row r="63" spans="1:52" ht="12.75">
      <c r="A63" s="1065"/>
      <c r="B63" s="1065"/>
      <c r="C63" s="1065"/>
      <c r="D63" s="1065"/>
      <c r="E63" s="1065"/>
      <c r="F63" s="1065"/>
      <c r="G63" s="1065"/>
      <c r="H63" s="1065"/>
      <c r="I63" s="1065"/>
      <c r="J63" s="1065"/>
      <c r="K63" s="1065"/>
      <c r="L63" s="1065"/>
      <c r="M63" s="1065"/>
      <c r="N63" s="1065"/>
      <c r="O63" s="1065"/>
      <c r="P63" s="1065"/>
      <c r="Q63" s="1065"/>
      <c r="R63" s="1065"/>
      <c r="S63" s="1065"/>
      <c r="T63" s="1065"/>
      <c r="U63" s="1065"/>
      <c r="V63" s="1065"/>
      <c r="W63" s="1065"/>
      <c r="X63" s="1065"/>
      <c r="Y63" s="1065"/>
      <c r="Z63" s="1065"/>
      <c r="AA63" s="1065"/>
      <c r="AB63" s="1065"/>
      <c r="AC63" s="1065"/>
      <c r="AD63" s="1065"/>
      <c r="AE63" s="1065"/>
      <c r="AF63" s="1065"/>
      <c r="AG63" s="1065"/>
      <c r="AH63" s="1065"/>
      <c r="AI63" s="1065"/>
      <c r="AJ63" s="1065"/>
      <c r="AK63" s="1065"/>
      <c r="AL63" s="1065"/>
      <c r="AM63" s="1065"/>
      <c r="AN63" s="1065"/>
      <c r="AO63" s="1065"/>
      <c r="AP63" s="1065"/>
      <c r="AQ63" s="1065"/>
      <c r="AR63" s="1065"/>
      <c r="AS63" s="1065"/>
      <c r="AT63" s="1065"/>
      <c r="AU63" s="1065"/>
      <c r="AV63" s="1065"/>
      <c r="AW63" s="1065"/>
      <c r="AX63" s="1065"/>
      <c r="AY63" s="1065"/>
      <c r="AZ63" s="1065"/>
    </row>
    <row r="64" spans="1:52" ht="12.75">
      <c r="A64" s="1065"/>
      <c r="B64" s="1065"/>
      <c r="C64" s="1065"/>
      <c r="D64" s="1065"/>
      <c r="E64" s="1065"/>
      <c r="F64" s="1065"/>
      <c r="G64" s="1065"/>
      <c r="H64" s="1065"/>
      <c r="I64" s="1065"/>
      <c r="J64" s="1065"/>
      <c r="K64" s="1065"/>
      <c r="L64" s="1065"/>
      <c r="M64" s="1065"/>
      <c r="N64" s="1065"/>
      <c r="O64" s="1065"/>
      <c r="P64" s="1065"/>
      <c r="Q64" s="1065"/>
      <c r="R64" s="1065"/>
      <c r="S64" s="1065"/>
      <c r="T64" s="1065"/>
      <c r="U64" s="1065"/>
      <c r="V64" s="1065"/>
      <c r="W64" s="1065"/>
      <c r="X64" s="1065"/>
      <c r="Y64" s="1065"/>
      <c r="Z64" s="1065"/>
      <c r="AA64" s="1065"/>
      <c r="AB64" s="1065"/>
      <c r="AC64" s="1065"/>
      <c r="AD64" s="1065"/>
      <c r="AE64" s="1065"/>
      <c r="AF64" s="1065"/>
      <c r="AG64" s="1065"/>
      <c r="AH64" s="1065"/>
      <c r="AI64" s="1065"/>
      <c r="AJ64" s="1065"/>
      <c r="AK64" s="1065"/>
      <c r="AL64" s="1065"/>
      <c r="AM64" s="1065"/>
      <c r="AN64" s="1065"/>
      <c r="AO64" s="1065"/>
      <c r="AP64" s="1065"/>
      <c r="AQ64" s="1065"/>
      <c r="AR64" s="1065"/>
      <c r="AS64" s="1065"/>
      <c r="AT64" s="1065"/>
      <c r="AU64" s="1065"/>
      <c r="AV64" s="1065"/>
      <c r="AW64" s="1065"/>
      <c r="AX64" s="1065"/>
      <c r="AY64" s="1065"/>
      <c r="AZ64" s="1065"/>
    </row>
    <row r="65" spans="1:52" ht="12.75">
      <c r="A65" s="1065"/>
      <c r="B65" s="1065"/>
      <c r="C65" s="1065"/>
      <c r="D65" s="1065"/>
      <c r="E65" s="1065"/>
      <c r="F65" s="1065"/>
      <c r="G65" s="1065"/>
      <c r="H65" s="1065"/>
      <c r="I65" s="1065"/>
      <c r="J65" s="1065"/>
      <c r="K65" s="1065"/>
      <c r="L65" s="1065"/>
      <c r="M65" s="1065"/>
      <c r="N65" s="1065"/>
      <c r="O65" s="1065"/>
      <c r="P65" s="1065"/>
      <c r="Q65" s="1065"/>
      <c r="R65" s="1065"/>
      <c r="S65" s="1065"/>
      <c r="T65" s="1065"/>
      <c r="U65" s="1065"/>
      <c r="V65" s="1065"/>
      <c r="W65" s="1065"/>
      <c r="X65" s="1065"/>
      <c r="Y65" s="1065"/>
      <c r="Z65" s="1065"/>
      <c r="AA65" s="1065"/>
      <c r="AB65" s="1065"/>
      <c r="AC65" s="1065"/>
      <c r="AD65" s="1065"/>
      <c r="AE65" s="1065"/>
      <c r="AF65" s="1065"/>
      <c r="AG65" s="1065"/>
      <c r="AH65" s="1065"/>
      <c r="AI65" s="1065"/>
      <c r="AJ65" s="1065"/>
      <c r="AK65" s="1065"/>
      <c r="AL65" s="1065"/>
      <c r="AM65" s="1065"/>
      <c r="AN65" s="1065"/>
      <c r="AO65" s="1065"/>
      <c r="AP65" s="1065"/>
      <c r="AQ65" s="1065"/>
      <c r="AR65" s="1065"/>
      <c r="AS65" s="1065"/>
      <c r="AT65" s="1065"/>
      <c r="AU65" s="1065"/>
      <c r="AV65" s="1065"/>
      <c r="AW65" s="1065"/>
      <c r="AX65" s="1065"/>
      <c r="AY65" s="1065"/>
      <c r="AZ65" s="1065"/>
    </row>
    <row r="66" spans="1:52" ht="12.75">
      <c r="A66" s="1065"/>
      <c r="B66" s="1065"/>
      <c r="C66" s="1065"/>
      <c r="D66" s="1065"/>
      <c r="E66" s="1065"/>
      <c r="F66" s="1065"/>
      <c r="G66" s="1065"/>
      <c r="H66" s="1065"/>
      <c r="I66" s="1065"/>
      <c r="J66" s="1065"/>
      <c r="K66" s="1065"/>
      <c r="L66" s="1065"/>
      <c r="M66" s="1065"/>
      <c r="N66" s="1065"/>
      <c r="O66" s="1065"/>
      <c r="P66" s="1065"/>
      <c r="Q66" s="1065"/>
      <c r="R66" s="1065"/>
      <c r="S66" s="1065"/>
      <c r="T66" s="1065"/>
      <c r="U66" s="1065"/>
      <c r="V66" s="1065"/>
      <c r="W66" s="1065"/>
      <c r="X66" s="1065"/>
      <c r="Y66" s="1065"/>
      <c r="Z66" s="1065"/>
      <c r="AA66" s="1065"/>
      <c r="AB66" s="1065"/>
      <c r="AC66" s="1065"/>
      <c r="AD66" s="1065"/>
      <c r="AE66" s="1065"/>
      <c r="AF66" s="1065"/>
      <c r="AG66" s="1065"/>
      <c r="AH66" s="1065"/>
      <c r="AI66" s="1065"/>
      <c r="AJ66" s="1065"/>
      <c r="AK66" s="1065"/>
      <c r="AL66" s="1065"/>
      <c r="AM66" s="1065"/>
      <c r="AN66" s="1065"/>
      <c r="AO66" s="1065"/>
      <c r="AP66" s="1065"/>
      <c r="AQ66" s="1065"/>
      <c r="AR66" s="1065"/>
      <c r="AS66" s="1065"/>
      <c r="AT66" s="1065"/>
      <c r="AU66" s="1065"/>
      <c r="AV66" s="1065"/>
      <c r="AW66" s="1065"/>
      <c r="AX66" s="1065"/>
      <c r="AY66" s="1065"/>
      <c r="AZ66" s="1065"/>
    </row>
    <row r="67" spans="1:52" ht="12.75">
      <c r="A67" s="1065"/>
      <c r="B67" s="1065"/>
      <c r="C67" s="1065"/>
      <c r="D67" s="1065"/>
      <c r="E67" s="1065"/>
      <c r="F67" s="1065"/>
      <c r="G67" s="1065"/>
      <c r="H67" s="1065"/>
      <c r="I67" s="1065"/>
      <c r="J67" s="1065"/>
      <c r="K67" s="1065"/>
      <c r="L67" s="1065"/>
      <c r="M67" s="1065"/>
      <c r="N67" s="1065"/>
      <c r="O67" s="1065"/>
      <c r="P67" s="1065"/>
      <c r="Q67" s="1065"/>
      <c r="R67" s="1065"/>
      <c r="S67" s="1065"/>
      <c r="T67" s="1065"/>
      <c r="U67" s="1065"/>
      <c r="V67" s="1065"/>
      <c r="W67" s="1065"/>
      <c r="X67" s="1065"/>
      <c r="Y67" s="1065"/>
      <c r="Z67" s="1065"/>
      <c r="AA67" s="1065"/>
      <c r="AB67" s="1065"/>
      <c r="AC67" s="1065"/>
      <c r="AD67" s="1065"/>
      <c r="AE67" s="1065"/>
      <c r="AF67" s="1065"/>
      <c r="AG67" s="1065"/>
      <c r="AH67" s="1065"/>
      <c r="AI67" s="1065"/>
      <c r="AJ67" s="1065"/>
      <c r="AK67" s="1065"/>
      <c r="AL67" s="1065"/>
      <c r="AM67" s="1065"/>
      <c r="AN67" s="1065"/>
      <c r="AO67" s="1065"/>
      <c r="AP67" s="1065"/>
      <c r="AQ67" s="1065"/>
      <c r="AR67" s="1065"/>
      <c r="AS67" s="1065"/>
      <c r="AT67" s="1065"/>
      <c r="AU67" s="1065"/>
      <c r="AV67" s="1065"/>
      <c r="AW67" s="1065"/>
      <c r="AX67" s="1065"/>
      <c r="AY67" s="1065"/>
      <c r="AZ67" s="1065"/>
    </row>
    <row r="68" spans="1:52" ht="12.75">
      <c r="A68" s="1065"/>
      <c r="B68" s="1065"/>
      <c r="C68" s="1065"/>
      <c r="D68" s="1065"/>
      <c r="E68" s="1065"/>
      <c r="F68" s="1065"/>
      <c r="G68" s="1065"/>
      <c r="H68" s="1065"/>
      <c r="I68" s="1065"/>
      <c r="J68" s="1065"/>
      <c r="K68" s="1065"/>
      <c r="L68" s="1065"/>
      <c r="M68" s="1065"/>
      <c r="N68" s="1065"/>
      <c r="O68" s="1065"/>
      <c r="P68" s="1065"/>
      <c r="Q68" s="1065"/>
      <c r="R68" s="1065"/>
      <c r="S68" s="1065"/>
      <c r="T68" s="1065"/>
      <c r="U68" s="1065"/>
      <c r="V68" s="1065"/>
      <c r="W68" s="1065"/>
      <c r="X68" s="1065"/>
      <c r="Y68" s="1065"/>
      <c r="Z68" s="1065"/>
      <c r="AA68" s="1065"/>
      <c r="AB68" s="1065"/>
      <c r="AC68" s="1065"/>
      <c r="AD68" s="1065"/>
      <c r="AE68" s="1065"/>
      <c r="AF68" s="1065"/>
      <c r="AG68" s="1065"/>
      <c r="AH68" s="1065"/>
      <c r="AI68" s="1065"/>
      <c r="AJ68" s="1065"/>
      <c r="AK68" s="1065"/>
      <c r="AL68" s="1065"/>
      <c r="AM68" s="1065"/>
      <c r="AN68" s="1065"/>
      <c r="AO68" s="1065"/>
      <c r="AP68" s="1065"/>
      <c r="AQ68" s="1065"/>
      <c r="AR68" s="1065"/>
      <c r="AS68" s="1065"/>
      <c r="AT68" s="1065"/>
      <c r="AU68" s="1065"/>
      <c r="AV68" s="1065"/>
      <c r="AW68" s="1065"/>
      <c r="AX68" s="1065"/>
      <c r="AY68" s="1065"/>
      <c r="AZ68" s="1065"/>
    </row>
    <row r="69" spans="1:52" ht="12.75">
      <c r="A69" s="1065"/>
      <c r="B69" s="1065"/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65"/>
      <c r="AD69" s="1065"/>
      <c r="AE69" s="1065"/>
      <c r="AF69" s="1065"/>
      <c r="AG69" s="1065"/>
      <c r="AH69" s="1065"/>
      <c r="AI69" s="1065"/>
      <c r="AJ69" s="1065"/>
      <c r="AK69" s="1065"/>
      <c r="AL69" s="1065"/>
      <c r="AM69" s="1065"/>
      <c r="AN69" s="1065"/>
      <c r="AO69" s="1065"/>
      <c r="AP69" s="1065"/>
      <c r="AQ69" s="1065"/>
      <c r="AR69" s="1065"/>
      <c r="AS69" s="1065"/>
      <c r="AT69" s="1065"/>
      <c r="AU69" s="1065"/>
      <c r="AV69" s="1065"/>
      <c r="AW69" s="1065"/>
      <c r="AX69" s="1065"/>
      <c r="AY69" s="1065"/>
      <c r="AZ69" s="1065"/>
    </row>
    <row r="70" spans="1:52" ht="12.75">
      <c r="A70" s="1065"/>
      <c r="B70" s="1065"/>
      <c r="C70" s="1065"/>
      <c r="D70" s="1065"/>
      <c r="E70" s="1065"/>
      <c r="F70" s="1065"/>
      <c r="G70" s="1065"/>
      <c r="H70" s="1065"/>
      <c r="I70" s="1065"/>
      <c r="J70" s="1065"/>
      <c r="K70" s="1065"/>
      <c r="L70" s="1065"/>
      <c r="M70" s="1065"/>
      <c r="N70" s="1065"/>
      <c r="O70" s="1065"/>
      <c r="P70" s="1065"/>
      <c r="Q70" s="1065"/>
      <c r="R70" s="1065"/>
      <c r="S70" s="1065"/>
      <c r="T70" s="1065"/>
      <c r="U70" s="1065"/>
      <c r="V70" s="1065"/>
      <c r="W70" s="1065"/>
      <c r="X70" s="1065"/>
      <c r="Y70" s="1065"/>
      <c r="Z70" s="1065"/>
      <c r="AA70" s="1065"/>
      <c r="AB70" s="1065"/>
      <c r="AC70" s="1065"/>
      <c r="AD70" s="1065"/>
      <c r="AE70" s="1065"/>
      <c r="AF70" s="1065"/>
      <c r="AG70" s="1065"/>
      <c r="AH70" s="1065"/>
      <c r="AI70" s="1065"/>
      <c r="AJ70" s="1065"/>
      <c r="AK70" s="1065"/>
      <c r="AL70" s="1065"/>
      <c r="AM70" s="1065"/>
      <c r="AN70" s="1065"/>
      <c r="AO70" s="1065"/>
      <c r="AP70" s="1065"/>
      <c r="AQ70" s="1065"/>
      <c r="AR70" s="1065"/>
      <c r="AS70" s="1065"/>
      <c r="AT70" s="1065"/>
      <c r="AU70" s="1065"/>
      <c r="AV70" s="1065"/>
      <c r="AW70" s="1065"/>
      <c r="AX70" s="1065"/>
      <c r="AY70" s="1065"/>
      <c r="AZ70" s="1065"/>
    </row>
    <row r="71" spans="1:52" ht="12.75">
      <c r="A71" s="1065"/>
      <c r="B71" s="1065"/>
      <c r="C71" s="1065"/>
      <c r="D71" s="1065"/>
      <c r="E71" s="1065"/>
      <c r="F71" s="1065"/>
      <c r="G71" s="1065"/>
      <c r="H71" s="1065"/>
      <c r="I71" s="1065"/>
      <c r="J71" s="1065"/>
      <c r="K71" s="1065"/>
      <c r="L71" s="1065"/>
      <c r="M71" s="1065"/>
      <c r="N71" s="1065"/>
      <c r="O71" s="1065"/>
      <c r="P71" s="1065"/>
      <c r="Q71" s="1065"/>
      <c r="R71" s="1065"/>
      <c r="S71" s="1065"/>
      <c r="T71" s="1065"/>
      <c r="U71" s="1065"/>
      <c r="V71" s="1065"/>
      <c r="W71" s="1065"/>
      <c r="X71" s="1065"/>
      <c r="Y71" s="1065"/>
      <c r="Z71" s="1065"/>
      <c r="AA71" s="1065"/>
      <c r="AB71" s="1065"/>
      <c r="AC71" s="1065"/>
      <c r="AD71" s="1065"/>
      <c r="AE71" s="1065"/>
      <c r="AF71" s="1065"/>
      <c r="AG71" s="1065"/>
      <c r="AH71" s="1065"/>
      <c r="AI71" s="1065"/>
      <c r="AJ71" s="1065"/>
      <c r="AK71" s="1065"/>
      <c r="AL71" s="1065"/>
      <c r="AM71" s="1065"/>
      <c r="AN71" s="1065"/>
      <c r="AO71" s="1065"/>
      <c r="AP71" s="1065"/>
      <c r="AQ71" s="1065"/>
      <c r="AR71" s="1065"/>
      <c r="AS71" s="1065"/>
      <c r="AT71" s="1065"/>
      <c r="AU71" s="1065"/>
      <c r="AV71" s="1065"/>
      <c r="AW71" s="1065"/>
      <c r="AX71" s="1065"/>
      <c r="AY71" s="1065"/>
      <c r="AZ71" s="1065"/>
    </row>
    <row r="72" spans="1:52" ht="12.75">
      <c r="A72" s="1065"/>
      <c r="B72" s="1065"/>
      <c r="C72" s="1065"/>
      <c r="D72" s="1065"/>
      <c r="E72" s="1065"/>
      <c r="F72" s="1065"/>
      <c r="G72" s="1065"/>
      <c r="H72" s="1065"/>
      <c r="I72" s="1065"/>
      <c r="J72" s="1065"/>
      <c r="K72" s="1065"/>
      <c r="L72" s="1065"/>
      <c r="M72" s="1065"/>
      <c r="N72" s="1065"/>
      <c r="O72" s="1065"/>
      <c r="P72" s="1065"/>
      <c r="Q72" s="1065"/>
      <c r="R72" s="1065"/>
      <c r="S72" s="1065"/>
      <c r="T72" s="1065"/>
      <c r="U72" s="1065"/>
      <c r="V72" s="1065"/>
      <c r="W72" s="1065"/>
      <c r="X72" s="1065"/>
      <c r="Y72" s="1065"/>
      <c r="Z72" s="1065"/>
      <c r="AA72" s="1065"/>
      <c r="AB72" s="1065"/>
      <c r="AC72" s="1065"/>
      <c r="AD72" s="1065"/>
      <c r="AE72" s="1065"/>
      <c r="AF72" s="1065"/>
      <c r="AG72" s="1065"/>
      <c r="AH72" s="1065"/>
      <c r="AI72" s="1065"/>
      <c r="AJ72" s="1065"/>
      <c r="AK72" s="1065"/>
      <c r="AL72" s="1065"/>
      <c r="AM72" s="1065"/>
      <c r="AN72" s="1065"/>
      <c r="AO72" s="1065"/>
      <c r="AP72" s="1065"/>
      <c r="AQ72" s="1065"/>
      <c r="AR72" s="1065"/>
      <c r="AS72" s="1065"/>
      <c r="AT72" s="1065"/>
      <c r="AU72" s="1065"/>
      <c r="AV72" s="1065"/>
      <c r="AW72" s="1065"/>
      <c r="AX72" s="1065"/>
      <c r="AY72" s="1065"/>
      <c r="AZ72" s="1065"/>
    </row>
    <row r="73" spans="1:52" ht="12.75">
      <c r="A73" s="1065"/>
      <c r="B73" s="1065"/>
      <c r="C73" s="1065"/>
      <c r="D73" s="1065"/>
      <c r="E73" s="1065"/>
      <c r="F73" s="1065"/>
      <c r="G73" s="1065"/>
      <c r="H73" s="1065"/>
      <c r="I73" s="1065"/>
      <c r="J73" s="1065"/>
      <c r="K73" s="1065"/>
      <c r="L73" s="1065"/>
      <c r="M73" s="1065"/>
      <c r="N73" s="1065"/>
      <c r="O73" s="1065"/>
      <c r="P73" s="1065"/>
      <c r="Q73" s="1065"/>
      <c r="R73" s="1065"/>
      <c r="S73" s="1065"/>
      <c r="T73" s="1065"/>
      <c r="U73" s="1065"/>
      <c r="V73" s="1065"/>
      <c r="W73" s="1065"/>
      <c r="X73" s="1065"/>
      <c r="Y73" s="1065"/>
      <c r="Z73" s="1065"/>
      <c r="AA73" s="1065"/>
      <c r="AB73" s="1065"/>
      <c r="AC73" s="1065"/>
      <c r="AD73" s="1065"/>
      <c r="AE73" s="1065"/>
      <c r="AF73" s="1065"/>
      <c r="AG73" s="1065"/>
      <c r="AH73" s="1065"/>
      <c r="AI73" s="1065"/>
      <c r="AJ73" s="1065"/>
      <c r="AK73" s="1065"/>
      <c r="AL73" s="1065"/>
      <c r="AM73" s="1065"/>
      <c r="AN73" s="1065"/>
      <c r="AO73" s="1065"/>
      <c r="AP73" s="1065"/>
      <c r="AQ73" s="1065"/>
      <c r="AR73" s="1065"/>
      <c r="AS73" s="1065"/>
      <c r="AT73" s="1065"/>
      <c r="AU73" s="1065"/>
      <c r="AV73" s="1065"/>
      <c r="AW73" s="1065"/>
      <c r="AX73" s="1065"/>
      <c r="AY73" s="1065"/>
      <c r="AZ73" s="1065"/>
    </row>
    <row r="74" spans="1:52" ht="12.75">
      <c r="A74" s="1065"/>
      <c r="B74" s="1065"/>
      <c r="C74" s="1065"/>
      <c r="D74" s="1065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1065"/>
      <c r="P74" s="1065"/>
      <c r="Q74" s="1065"/>
      <c r="R74" s="1065"/>
      <c r="S74" s="1065"/>
      <c r="T74" s="1065"/>
      <c r="U74" s="1065"/>
      <c r="V74" s="1065"/>
      <c r="W74" s="1065"/>
      <c r="X74" s="1065"/>
      <c r="Y74" s="1065"/>
      <c r="Z74" s="1065"/>
      <c r="AA74" s="1065"/>
      <c r="AB74" s="1065"/>
      <c r="AC74" s="1065"/>
      <c r="AD74" s="1065"/>
      <c r="AE74" s="1065"/>
      <c r="AF74" s="1065"/>
      <c r="AG74" s="1065"/>
      <c r="AH74" s="1065"/>
      <c r="AI74" s="1065"/>
      <c r="AJ74" s="1065"/>
      <c r="AK74" s="1065"/>
      <c r="AL74" s="1065"/>
      <c r="AM74" s="1065"/>
      <c r="AN74" s="1065"/>
      <c r="AO74" s="1065"/>
      <c r="AP74" s="1065"/>
      <c r="AQ74" s="1065"/>
      <c r="AR74" s="1065"/>
      <c r="AS74" s="1065"/>
      <c r="AT74" s="1065"/>
      <c r="AU74" s="1065"/>
      <c r="AV74" s="1065"/>
      <c r="AW74" s="1065"/>
      <c r="AX74" s="1065"/>
      <c r="AY74" s="1065"/>
      <c r="AZ74" s="1065"/>
    </row>
    <row r="75" spans="1:52" ht="12.75">
      <c r="A75" s="1065"/>
      <c r="B75" s="1065"/>
      <c r="C75" s="1065"/>
      <c r="D75" s="1065"/>
      <c r="E75" s="1065"/>
      <c r="F75" s="1065"/>
      <c r="G75" s="1065"/>
      <c r="H75" s="1065"/>
      <c r="I75" s="1065"/>
      <c r="J75" s="1065"/>
      <c r="K75" s="1065"/>
      <c r="L75" s="1065"/>
      <c r="M75" s="1065"/>
      <c r="N75" s="1065"/>
      <c r="O75" s="1065"/>
      <c r="P75" s="1065"/>
      <c r="Q75" s="1065"/>
      <c r="R75" s="1065"/>
      <c r="S75" s="1065"/>
      <c r="T75" s="1065"/>
      <c r="U75" s="1065"/>
      <c r="V75" s="1065"/>
      <c r="W75" s="1065"/>
      <c r="X75" s="1065"/>
      <c r="Y75" s="1065"/>
      <c r="Z75" s="1065"/>
      <c r="AA75" s="1065"/>
      <c r="AB75" s="1065"/>
      <c r="AC75" s="1065"/>
      <c r="AD75" s="1065"/>
      <c r="AE75" s="1065"/>
      <c r="AF75" s="1065"/>
      <c r="AG75" s="1065"/>
      <c r="AH75" s="1065"/>
      <c r="AI75" s="1065"/>
      <c r="AJ75" s="1065"/>
      <c r="AK75" s="1065"/>
      <c r="AL75" s="1065"/>
      <c r="AM75" s="1065"/>
      <c r="AN75" s="1065"/>
      <c r="AO75" s="1065"/>
      <c r="AP75" s="1065"/>
      <c r="AQ75" s="1065"/>
      <c r="AR75" s="1065"/>
      <c r="AS75" s="1065"/>
      <c r="AT75" s="1065"/>
      <c r="AU75" s="1065"/>
      <c r="AV75" s="1065"/>
      <c r="AW75" s="1065"/>
      <c r="AX75" s="1065"/>
      <c r="AY75" s="1065"/>
      <c r="AZ75" s="1065"/>
    </row>
    <row r="76" spans="1:52" ht="12.75">
      <c r="A76" s="1065"/>
      <c r="B76" s="1065"/>
      <c r="C76" s="1065"/>
      <c r="D76" s="1065"/>
      <c r="E76" s="1065"/>
      <c r="F76" s="1065"/>
      <c r="G76" s="1065"/>
      <c r="H76" s="1065"/>
      <c r="I76" s="1065"/>
      <c r="J76" s="1065"/>
      <c r="K76" s="1065"/>
      <c r="L76" s="1065"/>
      <c r="M76" s="1065"/>
      <c r="N76" s="1065"/>
      <c r="O76" s="1065"/>
      <c r="P76" s="1065"/>
      <c r="Q76" s="1065"/>
      <c r="R76" s="1065"/>
      <c r="S76" s="1065"/>
      <c r="T76" s="1065"/>
      <c r="U76" s="1065"/>
      <c r="V76" s="1065"/>
      <c r="W76" s="1065"/>
      <c r="X76" s="1065"/>
      <c r="Y76" s="1065"/>
      <c r="Z76" s="1065"/>
      <c r="AA76" s="1065"/>
      <c r="AB76" s="1065"/>
      <c r="AC76" s="1065"/>
      <c r="AD76" s="1065"/>
      <c r="AE76" s="1065"/>
      <c r="AF76" s="1065"/>
      <c r="AG76" s="1065"/>
      <c r="AH76" s="1065"/>
      <c r="AI76" s="1065"/>
      <c r="AJ76" s="1065"/>
      <c r="AK76" s="1065"/>
      <c r="AL76" s="1065"/>
      <c r="AM76" s="1065"/>
      <c r="AN76" s="1065"/>
      <c r="AO76" s="1065"/>
      <c r="AP76" s="1065"/>
      <c r="AQ76" s="1065"/>
      <c r="AR76" s="1065"/>
      <c r="AS76" s="1065"/>
      <c r="AT76" s="1065"/>
      <c r="AU76" s="1065"/>
      <c r="AV76" s="1065"/>
      <c r="AW76" s="1065"/>
      <c r="AX76" s="1065"/>
      <c r="AY76" s="1065"/>
      <c r="AZ76" s="1065"/>
    </row>
    <row r="77" spans="1:52" ht="12.75">
      <c r="A77" s="1065"/>
      <c r="B77" s="1065"/>
      <c r="C77" s="1065"/>
      <c r="D77" s="1065"/>
      <c r="E77" s="1065"/>
      <c r="F77" s="1065"/>
      <c r="G77" s="1065"/>
      <c r="H77" s="1065"/>
      <c r="I77" s="1065"/>
      <c r="J77" s="1065"/>
      <c r="K77" s="1065"/>
      <c r="L77" s="1065"/>
      <c r="M77" s="1065"/>
      <c r="N77" s="1065"/>
      <c r="O77" s="1065"/>
      <c r="P77" s="1065"/>
      <c r="Q77" s="1065"/>
      <c r="R77" s="1065"/>
      <c r="S77" s="1065"/>
      <c r="T77" s="1065"/>
      <c r="U77" s="1065"/>
      <c r="V77" s="1065"/>
      <c r="W77" s="1065"/>
      <c r="X77" s="1065"/>
      <c r="Y77" s="1065"/>
      <c r="Z77" s="1065"/>
      <c r="AA77" s="1065"/>
      <c r="AB77" s="1065"/>
      <c r="AC77" s="1065"/>
      <c r="AD77" s="1065"/>
      <c r="AE77" s="1065"/>
      <c r="AF77" s="1065"/>
      <c r="AG77" s="1065"/>
      <c r="AH77" s="1065"/>
      <c r="AI77" s="1065"/>
      <c r="AJ77" s="1065"/>
      <c r="AK77" s="1065"/>
      <c r="AL77" s="1065"/>
      <c r="AM77" s="1065"/>
      <c r="AN77" s="1065"/>
      <c r="AO77" s="1065"/>
      <c r="AP77" s="1065"/>
      <c r="AQ77" s="1065"/>
      <c r="AR77" s="1065"/>
      <c r="AS77" s="1065"/>
      <c r="AT77" s="1065"/>
      <c r="AU77" s="1065"/>
      <c r="AV77" s="1065"/>
      <c r="AW77" s="1065"/>
      <c r="AX77" s="1065"/>
      <c r="AY77" s="1065"/>
      <c r="AZ77" s="1065"/>
    </row>
    <row r="78" spans="1:52" ht="12.75">
      <c r="A78" s="1065"/>
      <c r="B78" s="1065"/>
      <c r="C78" s="1065"/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1065"/>
      <c r="P78" s="1065"/>
      <c r="Q78" s="1065"/>
      <c r="R78" s="1065"/>
      <c r="S78" s="1065"/>
      <c r="T78" s="1065"/>
      <c r="U78" s="1065"/>
      <c r="V78" s="1065"/>
      <c r="W78" s="1065"/>
      <c r="X78" s="1065"/>
      <c r="Y78" s="1065"/>
      <c r="Z78" s="1065"/>
      <c r="AA78" s="1065"/>
      <c r="AB78" s="1065"/>
      <c r="AC78" s="1065"/>
      <c r="AD78" s="1065"/>
      <c r="AE78" s="1065"/>
      <c r="AF78" s="1065"/>
      <c r="AG78" s="1065"/>
      <c r="AH78" s="1065"/>
      <c r="AI78" s="1065"/>
      <c r="AJ78" s="1065"/>
      <c r="AK78" s="1065"/>
      <c r="AL78" s="1065"/>
      <c r="AM78" s="1065"/>
      <c r="AN78" s="1065"/>
      <c r="AO78" s="1065"/>
      <c r="AP78" s="1065"/>
      <c r="AQ78" s="1065"/>
      <c r="AR78" s="1065"/>
      <c r="AS78" s="1065"/>
      <c r="AT78" s="1065"/>
      <c r="AU78" s="1065"/>
      <c r="AV78" s="1065"/>
      <c r="AW78" s="1065"/>
      <c r="AX78" s="1065"/>
      <c r="AY78" s="1065"/>
      <c r="AZ78" s="1065"/>
    </row>
    <row r="79" spans="1:52" ht="12.75">
      <c r="A79" s="1065"/>
      <c r="B79" s="1065"/>
      <c r="C79" s="1065"/>
      <c r="D79" s="1065"/>
      <c r="E79" s="1065"/>
      <c r="F79" s="1065"/>
      <c r="G79" s="1065"/>
      <c r="H79" s="1065"/>
      <c r="I79" s="1065"/>
      <c r="J79" s="1065"/>
      <c r="K79" s="1065"/>
      <c r="L79" s="1065"/>
      <c r="M79" s="1065"/>
      <c r="N79" s="1065"/>
      <c r="O79" s="1065"/>
      <c r="P79" s="1065"/>
      <c r="Q79" s="1065"/>
      <c r="R79" s="1065"/>
      <c r="S79" s="1065"/>
      <c r="T79" s="1065"/>
      <c r="U79" s="1065"/>
      <c r="V79" s="1065"/>
      <c r="W79" s="1065"/>
      <c r="X79" s="1065"/>
      <c r="Y79" s="1065"/>
      <c r="Z79" s="1065"/>
      <c r="AA79" s="1065"/>
      <c r="AB79" s="1065"/>
      <c r="AC79" s="1065"/>
      <c r="AD79" s="1065"/>
      <c r="AE79" s="1065"/>
      <c r="AF79" s="1065"/>
      <c r="AG79" s="1065"/>
      <c r="AH79" s="1065"/>
      <c r="AI79" s="1065"/>
      <c r="AJ79" s="1065"/>
      <c r="AK79" s="1065"/>
      <c r="AL79" s="1065"/>
      <c r="AM79" s="1065"/>
      <c r="AN79" s="1065"/>
      <c r="AO79" s="1065"/>
      <c r="AP79" s="1065"/>
      <c r="AQ79" s="1065"/>
      <c r="AR79" s="1065"/>
      <c r="AS79" s="1065"/>
      <c r="AT79" s="1065"/>
      <c r="AU79" s="1065"/>
      <c r="AV79" s="1065"/>
      <c r="AW79" s="1065"/>
      <c r="AX79" s="1065"/>
      <c r="AY79" s="1065"/>
      <c r="AZ79" s="1065"/>
    </row>
    <row r="80" spans="1:52" ht="12.75">
      <c r="A80" s="1065"/>
      <c r="B80" s="1065"/>
      <c r="C80" s="1065"/>
      <c r="D80" s="1065"/>
      <c r="E80" s="1065"/>
      <c r="F80" s="1065"/>
      <c r="G80" s="1065"/>
      <c r="H80" s="1065"/>
      <c r="I80" s="1065"/>
      <c r="J80" s="1065"/>
      <c r="K80" s="1065"/>
      <c r="L80" s="1065"/>
      <c r="M80" s="1065"/>
      <c r="N80" s="1065"/>
      <c r="O80" s="1065"/>
      <c r="P80" s="1065"/>
      <c r="Q80" s="1065"/>
      <c r="R80" s="1065"/>
      <c r="S80" s="1065"/>
      <c r="T80" s="1065"/>
      <c r="U80" s="1065"/>
      <c r="V80" s="1065"/>
      <c r="W80" s="1065"/>
      <c r="X80" s="1065"/>
      <c r="Y80" s="1065"/>
      <c r="Z80" s="1065"/>
      <c r="AA80" s="1065"/>
      <c r="AB80" s="1065"/>
      <c r="AC80" s="1065"/>
      <c r="AD80" s="1065"/>
      <c r="AE80" s="1065"/>
      <c r="AF80" s="1065"/>
      <c r="AG80" s="1065"/>
      <c r="AH80" s="1065"/>
      <c r="AI80" s="1065"/>
      <c r="AJ80" s="1065"/>
      <c r="AK80" s="1065"/>
      <c r="AL80" s="1065"/>
      <c r="AM80" s="1065"/>
      <c r="AN80" s="1065"/>
      <c r="AO80" s="1065"/>
      <c r="AP80" s="1065"/>
      <c r="AQ80" s="1065"/>
      <c r="AR80" s="1065"/>
      <c r="AS80" s="1065"/>
      <c r="AT80" s="1065"/>
      <c r="AU80" s="1065"/>
      <c r="AV80" s="1065"/>
      <c r="AW80" s="1065"/>
      <c r="AX80" s="1065"/>
      <c r="AY80" s="1065"/>
      <c r="AZ80" s="1065"/>
    </row>
    <row r="81" spans="1:52" ht="12.75">
      <c r="A81" s="1065"/>
      <c r="B81" s="1065"/>
      <c r="C81" s="1065"/>
      <c r="D81" s="1065"/>
      <c r="E81" s="1065"/>
      <c r="F81" s="1065"/>
      <c r="G81" s="1065"/>
      <c r="H81" s="1065"/>
      <c r="I81" s="1065"/>
      <c r="J81" s="1065"/>
      <c r="K81" s="1065"/>
      <c r="L81" s="1065"/>
      <c r="M81" s="1065"/>
      <c r="N81" s="1065"/>
      <c r="O81" s="1065"/>
      <c r="P81" s="1065"/>
      <c r="Q81" s="1065"/>
      <c r="R81" s="1065"/>
      <c r="S81" s="1065"/>
      <c r="T81" s="1065"/>
      <c r="U81" s="1065"/>
      <c r="V81" s="1065"/>
      <c r="W81" s="1065"/>
      <c r="X81" s="1065"/>
      <c r="Y81" s="1065"/>
      <c r="Z81" s="1065"/>
      <c r="AA81" s="1065"/>
      <c r="AB81" s="1065"/>
      <c r="AC81" s="1065"/>
      <c r="AD81" s="1065"/>
      <c r="AE81" s="1065"/>
      <c r="AF81" s="1065"/>
      <c r="AG81" s="1065"/>
      <c r="AH81" s="1065"/>
      <c r="AI81" s="1065"/>
      <c r="AJ81" s="1065"/>
      <c r="AK81" s="1065"/>
      <c r="AL81" s="1065"/>
      <c r="AM81" s="1065"/>
      <c r="AN81" s="1065"/>
      <c r="AO81" s="1065"/>
      <c r="AP81" s="1065"/>
      <c r="AQ81" s="1065"/>
      <c r="AR81" s="1065"/>
      <c r="AS81" s="1065"/>
      <c r="AT81" s="1065"/>
      <c r="AU81" s="1065"/>
      <c r="AV81" s="1065"/>
      <c r="AW81" s="1065"/>
      <c r="AX81" s="1065"/>
      <c r="AY81" s="1065"/>
      <c r="AZ81" s="1065"/>
    </row>
    <row r="82" spans="1:52" ht="12.75">
      <c r="A82" s="1065"/>
      <c r="B82" s="1065"/>
      <c r="C82" s="1065"/>
      <c r="D82" s="1065"/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1065"/>
      <c r="P82" s="1065"/>
      <c r="Q82" s="1065"/>
      <c r="R82" s="1065"/>
      <c r="S82" s="1065"/>
      <c r="T82" s="1065"/>
      <c r="U82" s="1065"/>
      <c r="V82" s="1065"/>
      <c r="W82" s="1065"/>
      <c r="X82" s="1065"/>
      <c r="Y82" s="1065"/>
      <c r="Z82" s="1065"/>
      <c r="AA82" s="1065"/>
      <c r="AB82" s="1065"/>
      <c r="AC82" s="1065"/>
      <c r="AD82" s="1065"/>
      <c r="AE82" s="1065"/>
      <c r="AF82" s="1065"/>
      <c r="AG82" s="1065"/>
      <c r="AH82" s="1065"/>
      <c r="AI82" s="1065"/>
      <c r="AJ82" s="1065"/>
      <c r="AK82" s="1065"/>
      <c r="AL82" s="1065"/>
      <c r="AM82" s="1065"/>
      <c r="AN82" s="1065"/>
      <c r="AO82" s="1065"/>
      <c r="AP82" s="1065"/>
      <c r="AQ82" s="1065"/>
      <c r="AR82" s="1065"/>
      <c r="AS82" s="1065"/>
      <c r="AT82" s="1065"/>
      <c r="AU82" s="1065"/>
      <c r="AV82" s="1065"/>
      <c r="AW82" s="1065"/>
      <c r="AX82" s="1065"/>
      <c r="AY82" s="1065"/>
      <c r="AZ82" s="1065"/>
    </row>
    <row r="83" spans="1:52" ht="12.75">
      <c r="A83" s="1065"/>
      <c r="B83" s="1065"/>
      <c r="C83" s="1065"/>
      <c r="D83" s="1065"/>
      <c r="E83" s="1065"/>
      <c r="F83" s="1065"/>
      <c r="G83" s="1065"/>
      <c r="H83" s="1065"/>
      <c r="I83" s="1065"/>
      <c r="J83" s="1065"/>
      <c r="K83" s="1065"/>
      <c r="L83" s="1065"/>
      <c r="M83" s="1065"/>
      <c r="N83" s="1065"/>
      <c r="O83" s="1065"/>
      <c r="P83" s="1065"/>
      <c r="Q83" s="1065"/>
      <c r="R83" s="1065"/>
      <c r="S83" s="1065"/>
      <c r="T83" s="1065"/>
      <c r="U83" s="1065"/>
      <c r="V83" s="1065"/>
      <c r="W83" s="1065"/>
      <c r="X83" s="1065"/>
      <c r="Y83" s="1065"/>
      <c r="Z83" s="1065"/>
      <c r="AA83" s="1065"/>
      <c r="AB83" s="1065"/>
      <c r="AC83" s="1065"/>
      <c r="AD83" s="1065"/>
      <c r="AE83" s="1065"/>
      <c r="AF83" s="1065"/>
      <c r="AG83" s="1065"/>
      <c r="AH83" s="1065"/>
      <c r="AI83" s="1065"/>
      <c r="AJ83" s="1065"/>
      <c r="AK83" s="1065"/>
      <c r="AL83" s="1065"/>
      <c r="AM83" s="1065"/>
      <c r="AN83" s="1065"/>
      <c r="AO83" s="1065"/>
      <c r="AP83" s="1065"/>
      <c r="AQ83" s="1065"/>
      <c r="AR83" s="1065"/>
      <c r="AS83" s="1065"/>
      <c r="AT83" s="1065"/>
      <c r="AU83" s="1065"/>
      <c r="AV83" s="1065"/>
      <c r="AW83" s="1065"/>
      <c r="AX83" s="1065"/>
      <c r="AY83" s="1065"/>
      <c r="AZ83" s="1065"/>
    </row>
    <row r="84" spans="1:52" ht="12.75">
      <c r="A84" s="1065"/>
      <c r="B84" s="1065"/>
      <c r="C84" s="1065"/>
      <c r="D84" s="1065"/>
      <c r="E84" s="1065"/>
      <c r="F84" s="1065"/>
      <c r="G84" s="1065"/>
      <c r="H84" s="1065"/>
      <c r="I84" s="1065"/>
      <c r="J84" s="1065"/>
      <c r="K84" s="1065"/>
      <c r="L84" s="1065"/>
      <c r="M84" s="1065"/>
      <c r="N84" s="1065"/>
      <c r="O84" s="1065"/>
      <c r="P84" s="1065"/>
      <c r="Q84" s="1065"/>
      <c r="R84" s="1065"/>
      <c r="S84" s="1065"/>
      <c r="T84" s="1065"/>
      <c r="U84" s="1065"/>
      <c r="V84" s="1065"/>
      <c r="W84" s="1065"/>
      <c r="X84" s="1065"/>
      <c r="Y84" s="1065"/>
      <c r="Z84" s="1065"/>
      <c r="AA84" s="1065"/>
      <c r="AB84" s="1065"/>
      <c r="AC84" s="1065"/>
      <c r="AD84" s="1065"/>
      <c r="AE84" s="1065"/>
      <c r="AF84" s="1065"/>
      <c r="AG84" s="1065"/>
      <c r="AH84" s="1065"/>
      <c r="AI84" s="1065"/>
      <c r="AJ84" s="1065"/>
      <c r="AK84" s="1065"/>
      <c r="AL84" s="1065"/>
      <c r="AM84" s="1065"/>
      <c r="AN84" s="1065"/>
      <c r="AO84" s="1065"/>
      <c r="AP84" s="1065"/>
      <c r="AQ84" s="1065"/>
      <c r="AR84" s="1065"/>
      <c r="AS84" s="1065"/>
      <c r="AT84" s="1065"/>
      <c r="AU84" s="1065"/>
      <c r="AV84" s="1065"/>
      <c r="AW84" s="1065"/>
      <c r="AX84" s="1065"/>
      <c r="AY84" s="1065"/>
      <c r="AZ84" s="1065"/>
    </row>
    <row r="85" spans="1:52" ht="12.75">
      <c r="A85" s="1065"/>
      <c r="B85" s="1065"/>
      <c r="C85" s="1065"/>
      <c r="D85" s="1065"/>
      <c r="E85" s="1065"/>
      <c r="F85" s="1065"/>
      <c r="G85" s="1065"/>
      <c r="H85" s="1065"/>
      <c r="I85" s="1065"/>
      <c r="J85" s="1065"/>
      <c r="K85" s="1065"/>
      <c r="L85" s="1065"/>
      <c r="M85" s="1065"/>
      <c r="N85" s="1065"/>
      <c r="O85" s="1065"/>
      <c r="P85" s="1065"/>
      <c r="Q85" s="1065"/>
      <c r="R85" s="1065"/>
      <c r="S85" s="1065"/>
      <c r="T85" s="1065"/>
      <c r="U85" s="1065"/>
      <c r="V85" s="1065"/>
      <c r="W85" s="1065"/>
      <c r="X85" s="1065"/>
      <c r="Y85" s="1065"/>
      <c r="Z85" s="1065"/>
      <c r="AA85" s="1065"/>
      <c r="AB85" s="1065"/>
      <c r="AC85" s="1065"/>
      <c r="AD85" s="1065"/>
      <c r="AE85" s="1065"/>
      <c r="AF85" s="1065"/>
      <c r="AG85" s="1065"/>
      <c r="AH85" s="1065"/>
      <c r="AI85" s="1065"/>
      <c r="AJ85" s="1065"/>
      <c r="AK85" s="1065"/>
      <c r="AL85" s="1065"/>
      <c r="AM85" s="1065"/>
      <c r="AN85" s="1065"/>
      <c r="AO85" s="1065"/>
      <c r="AP85" s="1065"/>
      <c r="AQ85" s="1065"/>
      <c r="AR85" s="1065"/>
      <c r="AS85" s="1065"/>
      <c r="AT85" s="1065"/>
      <c r="AU85" s="1065"/>
      <c r="AV85" s="1065"/>
      <c r="AW85" s="1065"/>
      <c r="AX85" s="1065"/>
      <c r="AY85" s="1065"/>
      <c r="AZ85" s="1065"/>
    </row>
    <row r="86" spans="1:52" ht="12.75">
      <c r="A86" s="1065"/>
      <c r="B86" s="1065"/>
      <c r="C86" s="1065"/>
      <c r="D86" s="1065"/>
      <c r="E86" s="1065"/>
      <c r="F86" s="1065"/>
      <c r="G86" s="1065"/>
      <c r="H86" s="1065"/>
      <c r="I86" s="1065"/>
      <c r="J86" s="1065"/>
      <c r="K86" s="1065"/>
      <c r="L86" s="1065"/>
      <c r="M86" s="1065"/>
      <c r="N86" s="1065"/>
      <c r="O86" s="1065"/>
      <c r="P86" s="1065"/>
      <c r="Q86" s="1065"/>
      <c r="R86" s="1065"/>
      <c r="S86" s="1065"/>
      <c r="T86" s="1065"/>
      <c r="U86" s="1065"/>
      <c r="V86" s="1065"/>
      <c r="W86" s="1065"/>
      <c r="X86" s="1065"/>
      <c r="Y86" s="1065"/>
      <c r="Z86" s="1065"/>
      <c r="AA86" s="1065"/>
      <c r="AB86" s="1065"/>
      <c r="AC86" s="1065"/>
      <c r="AD86" s="1065"/>
      <c r="AE86" s="1065"/>
      <c r="AF86" s="1065"/>
      <c r="AG86" s="1065"/>
      <c r="AH86" s="1065"/>
      <c r="AI86" s="1065"/>
      <c r="AJ86" s="1065"/>
      <c r="AK86" s="1065"/>
      <c r="AL86" s="1065"/>
      <c r="AM86" s="1065"/>
      <c r="AN86" s="1065"/>
      <c r="AO86" s="1065"/>
      <c r="AP86" s="1065"/>
      <c r="AQ86" s="1065"/>
      <c r="AR86" s="1065"/>
      <c r="AS86" s="1065"/>
      <c r="AT86" s="1065"/>
      <c r="AU86" s="1065"/>
      <c r="AV86" s="1065"/>
      <c r="AW86" s="1065"/>
      <c r="AX86" s="1065"/>
      <c r="AY86" s="1065"/>
      <c r="AZ86" s="1065"/>
    </row>
    <row r="87" spans="1:52" ht="12.75">
      <c r="A87" s="1065"/>
      <c r="B87" s="1065"/>
      <c r="C87" s="1065"/>
      <c r="D87" s="1065"/>
      <c r="E87" s="1065"/>
      <c r="F87" s="1065"/>
      <c r="G87" s="1065"/>
      <c r="H87" s="1065"/>
      <c r="I87" s="1065"/>
      <c r="J87" s="1065"/>
      <c r="K87" s="1065"/>
      <c r="L87" s="1065"/>
      <c r="M87" s="1065"/>
      <c r="N87" s="1065"/>
      <c r="O87" s="1065"/>
      <c r="P87" s="1065"/>
      <c r="Q87" s="1065"/>
      <c r="R87" s="1065"/>
      <c r="S87" s="1065"/>
      <c r="T87" s="1065"/>
      <c r="U87" s="1065"/>
      <c r="V87" s="1065"/>
      <c r="W87" s="1065"/>
      <c r="X87" s="1065"/>
      <c r="Y87" s="1065"/>
      <c r="Z87" s="1065"/>
      <c r="AA87" s="1065"/>
      <c r="AB87" s="1065"/>
      <c r="AC87" s="1065"/>
      <c r="AD87" s="1065"/>
      <c r="AE87" s="1065"/>
      <c r="AF87" s="1065"/>
      <c r="AG87" s="1065"/>
      <c r="AH87" s="1065"/>
      <c r="AI87" s="1065"/>
      <c r="AJ87" s="1065"/>
      <c r="AK87" s="1065"/>
      <c r="AL87" s="1065"/>
      <c r="AM87" s="1065"/>
      <c r="AN87" s="1065"/>
      <c r="AO87" s="1065"/>
      <c r="AP87" s="1065"/>
      <c r="AQ87" s="1065"/>
      <c r="AR87" s="1065"/>
      <c r="AS87" s="1065"/>
      <c r="AT87" s="1065"/>
      <c r="AU87" s="1065"/>
      <c r="AV87" s="1065"/>
      <c r="AW87" s="1065"/>
      <c r="AX87" s="1065"/>
      <c r="AY87" s="1065"/>
      <c r="AZ87" s="1065"/>
    </row>
    <row r="88" spans="1:52" ht="12.75">
      <c r="A88" s="1124"/>
      <c r="B88" s="1124"/>
      <c r="C88" s="1124"/>
      <c r="D88" s="1124"/>
      <c r="E88" s="1124"/>
      <c r="F88" s="1124"/>
      <c r="G88" s="1124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065"/>
      <c r="AA88" s="1065"/>
      <c r="AB88" s="1065"/>
      <c r="AC88" s="1065"/>
      <c r="AD88" s="1065"/>
      <c r="AE88" s="1065"/>
      <c r="AF88" s="1065"/>
      <c r="AG88" s="1065"/>
      <c r="AH88" s="1065"/>
      <c r="AI88" s="1065"/>
      <c r="AJ88" s="1065"/>
      <c r="AK88" s="1065"/>
      <c r="AL88" s="1065"/>
      <c r="AM88" s="1065"/>
      <c r="AN88" s="1065"/>
      <c r="AO88" s="1065"/>
      <c r="AP88" s="1065"/>
      <c r="AQ88" s="1065"/>
      <c r="AR88" s="1065"/>
      <c r="AS88" s="1065"/>
      <c r="AT88" s="1065"/>
      <c r="AU88" s="1065"/>
      <c r="AV88" s="1065"/>
      <c r="AW88" s="1065"/>
      <c r="AX88" s="1065"/>
      <c r="AY88" s="1065"/>
      <c r="AZ88" s="1065"/>
    </row>
    <row r="89" spans="1:52" ht="12.75">
      <c r="A89" s="1126"/>
      <c r="B89" s="1124"/>
      <c r="C89" s="1124"/>
      <c r="D89" s="1124"/>
      <c r="E89" s="1124"/>
      <c r="F89" s="1124"/>
      <c r="G89" s="1124"/>
      <c r="H89" s="1125"/>
      <c r="I89" s="1125"/>
      <c r="J89" s="1125"/>
      <c r="K89" s="1125"/>
      <c r="L89" s="1125"/>
      <c r="M89" s="1125"/>
      <c r="N89" s="1125"/>
      <c r="O89" s="1125"/>
      <c r="P89" s="1125"/>
      <c r="Q89" s="1125"/>
      <c r="R89" s="1125"/>
      <c r="S89" s="1125"/>
      <c r="T89" s="1125"/>
      <c r="U89" s="1125"/>
      <c r="V89" s="1125"/>
      <c r="W89" s="1125"/>
      <c r="X89" s="1125"/>
      <c r="Y89" s="1125"/>
      <c r="Z89" s="1065"/>
      <c r="AA89" s="1065"/>
      <c r="AB89" s="1065"/>
      <c r="AC89" s="1065"/>
      <c r="AD89" s="1065"/>
      <c r="AE89" s="1065"/>
      <c r="AF89" s="1065"/>
      <c r="AG89" s="1065"/>
      <c r="AH89" s="1065"/>
      <c r="AI89" s="1065"/>
      <c r="AJ89" s="1065"/>
      <c r="AK89" s="1065"/>
      <c r="AL89" s="1065"/>
      <c r="AM89" s="1065"/>
      <c r="AN89" s="1065"/>
      <c r="AO89" s="1065"/>
      <c r="AP89" s="1065"/>
      <c r="AQ89" s="1065"/>
      <c r="AR89" s="1065"/>
      <c r="AS89" s="1065"/>
      <c r="AT89" s="1065"/>
      <c r="AU89" s="1065"/>
      <c r="AV89" s="1065"/>
      <c r="AW89" s="1065"/>
      <c r="AX89" s="1065"/>
      <c r="AY89" s="1065"/>
      <c r="AZ89" s="1065"/>
    </row>
    <row r="90" spans="1:52" ht="12.75">
      <c r="A90" s="1124"/>
      <c r="B90" s="1126"/>
      <c r="C90" s="1126"/>
      <c r="D90" s="1126"/>
      <c r="E90" s="1127"/>
      <c r="F90" s="1127"/>
      <c r="G90" s="1125"/>
      <c r="H90" s="1125"/>
      <c r="I90" s="1125"/>
      <c r="J90" s="1125"/>
      <c r="K90" s="1125"/>
      <c r="L90" s="1125"/>
      <c r="M90" s="1125"/>
      <c r="N90" s="1125"/>
      <c r="O90" s="1125"/>
      <c r="P90" s="1125"/>
      <c r="Q90" s="1125"/>
      <c r="R90" s="1125"/>
      <c r="S90" s="1125"/>
      <c r="T90" s="1125"/>
      <c r="U90" s="1125"/>
      <c r="V90" s="1125"/>
      <c r="W90" s="1125"/>
      <c r="X90" s="1125"/>
      <c r="Y90" s="1125"/>
      <c r="Z90" s="1065"/>
      <c r="AA90" s="1065"/>
      <c r="AB90" s="1065"/>
      <c r="AC90" s="1065"/>
      <c r="AD90" s="1065"/>
      <c r="AE90" s="1065"/>
      <c r="AF90" s="1065"/>
      <c r="AG90" s="1065"/>
      <c r="AH90" s="1065"/>
      <c r="AI90" s="1065"/>
      <c r="AJ90" s="1065"/>
      <c r="AK90" s="1065"/>
      <c r="AL90" s="1065"/>
      <c r="AM90" s="1065"/>
      <c r="AN90" s="1065"/>
      <c r="AO90" s="1065"/>
      <c r="AP90" s="1065"/>
      <c r="AQ90" s="1065"/>
      <c r="AR90" s="1065"/>
      <c r="AS90" s="1065"/>
      <c r="AT90" s="1065"/>
      <c r="AU90" s="1065"/>
      <c r="AV90" s="1065"/>
      <c r="AW90" s="1065"/>
      <c r="AX90" s="1065"/>
      <c r="AY90" s="1065"/>
      <c r="AZ90" s="1065"/>
    </row>
    <row r="91" spans="1:52" ht="12.75">
      <c r="A91" s="1065"/>
      <c r="B91" s="1065"/>
      <c r="C91" s="1127"/>
      <c r="D91" s="1127"/>
      <c r="E91" s="1127"/>
      <c r="F91" s="1127"/>
      <c r="G91" s="1126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065"/>
      <c r="AA91" s="1065"/>
      <c r="AB91" s="1065"/>
      <c r="AC91" s="1065"/>
      <c r="AD91" s="1065"/>
      <c r="AE91" s="1065"/>
      <c r="AF91" s="1065"/>
      <c r="AG91" s="1065"/>
      <c r="AH91" s="1065"/>
      <c r="AI91" s="1065"/>
      <c r="AJ91" s="1065"/>
      <c r="AK91" s="1065"/>
      <c r="AL91" s="1065"/>
      <c r="AM91" s="1065"/>
      <c r="AN91" s="1065"/>
      <c r="AO91" s="1065"/>
      <c r="AP91" s="1065"/>
      <c r="AQ91" s="1065"/>
      <c r="AR91" s="1065"/>
      <c r="AS91" s="1065"/>
      <c r="AT91" s="1065"/>
      <c r="AU91" s="1065"/>
      <c r="AV91" s="1065"/>
      <c r="AW91" s="1065"/>
      <c r="AX91" s="1065"/>
      <c r="AY91" s="1065"/>
      <c r="AZ91" s="1065"/>
    </row>
    <row r="92" spans="1:52" ht="12.75">
      <c r="A92" s="1065"/>
      <c r="B92" s="1065"/>
      <c r="C92" s="1127"/>
      <c r="D92" s="1127"/>
      <c r="E92" s="1127"/>
      <c r="F92" s="1127"/>
      <c r="G92" s="1127"/>
      <c r="H92" s="1125"/>
      <c r="I92" s="1125"/>
      <c r="J92" s="1125"/>
      <c r="K92" s="1125"/>
      <c r="L92" s="1125"/>
      <c r="M92" s="1125"/>
      <c r="N92" s="1125"/>
      <c r="O92" s="1125"/>
      <c r="P92" s="1125"/>
      <c r="Q92" s="1125"/>
      <c r="R92" s="1125"/>
      <c r="S92" s="1125"/>
      <c r="T92" s="1125"/>
      <c r="U92" s="1125"/>
      <c r="V92" s="1125"/>
      <c r="W92" s="1125"/>
      <c r="X92" s="1125"/>
      <c r="Y92" s="1125"/>
      <c r="Z92" s="1065"/>
      <c r="AA92" s="1065"/>
      <c r="AB92" s="1065"/>
      <c r="AC92" s="1065"/>
      <c r="AD92" s="1065"/>
      <c r="AE92" s="1065"/>
      <c r="AF92" s="1065"/>
      <c r="AG92" s="1065"/>
      <c r="AH92" s="1065"/>
      <c r="AI92" s="1065"/>
      <c r="AJ92" s="1065"/>
      <c r="AK92" s="1065"/>
      <c r="AL92" s="1065"/>
      <c r="AM92" s="1065"/>
      <c r="AN92" s="1065"/>
      <c r="AO92" s="1065"/>
      <c r="AP92" s="1065"/>
      <c r="AQ92" s="1065"/>
      <c r="AR92" s="1065"/>
      <c r="AS92" s="1065"/>
      <c r="AT92" s="1065"/>
      <c r="AU92" s="1065"/>
      <c r="AV92" s="1065"/>
      <c r="AW92" s="1065"/>
      <c r="AX92" s="1065"/>
      <c r="AY92" s="1065"/>
      <c r="AZ92" s="1065"/>
    </row>
    <row r="93" spans="1:52" ht="12.75">
      <c r="A93" s="1065"/>
      <c r="B93" s="1065"/>
      <c r="C93" s="1127"/>
      <c r="D93" s="1127"/>
      <c r="E93" s="1127"/>
      <c r="F93" s="1127"/>
      <c r="G93" s="1127"/>
      <c r="H93" s="1125"/>
      <c r="I93" s="1125"/>
      <c r="J93" s="1125"/>
      <c r="K93" s="1125"/>
      <c r="L93" s="1125"/>
      <c r="M93" s="1125"/>
      <c r="N93" s="1125"/>
      <c r="O93" s="1125"/>
      <c r="P93" s="1125"/>
      <c r="Q93" s="1125"/>
      <c r="R93" s="1125"/>
      <c r="S93" s="1125"/>
      <c r="T93" s="1125"/>
      <c r="U93" s="1125"/>
      <c r="V93" s="1125"/>
      <c r="W93" s="1125"/>
      <c r="X93" s="1125"/>
      <c r="Y93" s="1125"/>
      <c r="Z93" s="1065"/>
      <c r="AA93" s="1065"/>
      <c r="AB93" s="1065"/>
      <c r="AC93" s="1065"/>
      <c r="AD93" s="1065"/>
      <c r="AE93" s="1065"/>
      <c r="AF93" s="1065"/>
      <c r="AG93" s="1065"/>
      <c r="AH93" s="1065"/>
      <c r="AI93" s="1065"/>
      <c r="AJ93" s="1065"/>
      <c r="AK93" s="1065"/>
      <c r="AL93" s="1065"/>
      <c r="AM93" s="1065"/>
      <c r="AN93" s="1065"/>
      <c r="AO93" s="1065"/>
      <c r="AP93" s="1065"/>
      <c r="AQ93" s="1065"/>
      <c r="AR93" s="1065"/>
      <c r="AS93" s="1065"/>
      <c r="AT93" s="1065"/>
      <c r="AU93" s="1065"/>
      <c r="AV93" s="1065"/>
      <c r="AW93" s="1065"/>
      <c r="AX93" s="1065"/>
      <c r="AY93" s="1065"/>
      <c r="AZ93" s="1065"/>
    </row>
    <row r="94" spans="1:52" ht="12.75">
      <c r="A94" s="1065"/>
      <c r="B94" s="1065"/>
      <c r="C94" s="1065"/>
      <c r="D94" s="1065"/>
      <c r="E94" s="1065"/>
      <c r="F94" s="1065"/>
      <c r="G94" s="106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065"/>
      <c r="AA94" s="1065"/>
      <c r="AB94" s="1065"/>
      <c r="AC94" s="1065"/>
      <c r="AD94" s="1065"/>
      <c r="AE94" s="1065"/>
      <c r="AF94" s="1065"/>
      <c r="AG94" s="1065"/>
      <c r="AH94" s="1065"/>
      <c r="AI94" s="1065"/>
      <c r="AJ94" s="1065"/>
      <c r="AK94" s="1065"/>
      <c r="AL94" s="1065"/>
      <c r="AM94" s="1065"/>
      <c r="AN94" s="1065"/>
      <c r="AO94" s="1065"/>
      <c r="AP94" s="1065"/>
      <c r="AQ94" s="1065"/>
      <c r="AR94" s="1065"/>
      <c r="AS94" s="1065"/>
      <c r="AT94" s="1065"/>
      <c r="AU94" s="1065"/>
      <c r="AV94" s="1065"/>
      <c r="AW94" s="1065"/>
      <c r="AX94" s="1065"/>
      <c r="AY94" s="1065"/>
      <c r="AZ94" s="1065"/>
    </row>
    <row r="95" spans="1:52" ht="12.75">
      <c r="A95" s="1065"/>
      <c r="B95" s="1065"/>
      <c r="C95" s="1065"/>
      <c r="D95" s="1065"/>
      <c r="E95" s="1065"/>
      <c r="F95" s="1065"/>
      <c r="G95" s="106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5"/>
      <c r="T95" s="1125"/>
      <c r="U95" s="1125"/>
      <c r="V95" s="1125"/>
      <c r="W95" s="1125"/>
      <c r="X95" s="1125"/>
      <c r="Y95" s="1125"/>
      <c r="Z95" s="1065"/>
      <c r="AA95" s="1065"/>
      <c r="AB95" s="1065"/>
      <c r="AC95" s="1065"/>
      <c r="AD95" s="1065"/>
      <c r="AE95" s="1065"/>
      <c r="AF95" s="1065"/>
      <c r="AG95" s="1065"/>
      <c r="AH95" s="1065"/>
      <c r="AI95" s="1065"/>
      <c r="AJ95" s="1065"/>
      <c r="AK95" s="1065"/>
      <c r="AL95" s="1065"/>
      <c r="AM95" s="1065"/>
      <c r="AN95" s="1065"/>
      <c r="AO95" s="1065"/>
      <c r="AP95" s="1065"/>
      <c r="AQ95" s="1065"/>
      <c r="AR95" s="1065"/>
      <c r="AS95" s="1065"/>
      <c r="AT95" s="1065"/>
      <c r="AU95" s="1065"/>
      <c r="AV95" s="1065"/>
      <c r="AW95" s="1065"/>
      <c r="AX95" s="1065"/>
      <c r="AY95" s="1065"/>
      <c r="AZ95" s="1065"/>
    </row>
    <row r="96" spans="1:52" ht="12.75">
      <c r="A96" s="1065"/>
      <c r="B96" s="1065"/>
      <c r="C96" s="1065"/>
      <c r="D96" s="1065"/>
      <c r="E96" s="1065"/>
      <c r="F96" s="1065"/>
      <c r="G96" s="106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5"/>
      <c r="T96" s="1125"/>
      <c r="U96" s="1125"/>
      <c r="V96" s="1125"/>
      <c r="W96" s="1125"/>
      <c r="X96" s="1125"/>
      <c r="Y96" s="1125"/>
      <c r="Z96" s="1065"/>
      <c r="AA96" s="1065"/>
      <c r="AB96" s="1065"/>
      <c r="AC96" s="1065"/>
      <c r="AD96" s="1065"/>
      <c r="AE96" s="1065"/>
      <c r="AF96" s="1065"/>
      <c r="AG96" s="1065"/>
      <c r="AH96" s="1065"/>
      <c r="AI96" s="1065"/>
      <c r="AJ96" s="1065"/>
      <c r="AK96" s="1065"/>
      <c r="AL96" s="1065"/>
      <c r="AM96" s="1065"/>
      <c r="AN96" s="1065"/>
      <c r="AO96" s="1065"/>
      <c r="AP96" s="1065"/>
      <c r="AQ96" s="1065"/>
      <c r="AR96" s="1065"/>
      <c r="AS96" s="1065"/>
      <c r="AT96" s="1065"/>
      <c r="AU96" s="1065"/>
      <c r="AV96" s="1065"/>
      <c r="AW96" s="1065"/>
      <c r="AX96" s="1065"/>
      <c r="AY96" s="1065"/>
      <c r="AZ96" s="1065"/>
    </row>
    <row r="97" spans="1:52" ht="12.75">
      <c r="A97" s="1065"/>
      <c r="B97" s="1065"/>
      <c r="C97" s="1065"/>
      <c r="D97" s="1065"/>
      <c r="E97" s="1065"/>
      <c r="F97" s="1065"/>
      <c r="G97" s="106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065"/>
      <c r="AA97" s="1065"/>
      <c r="AB97" s="1065"/>
      <c r="AC97" s="1065"/>
      <c r="AD97" s="1065"/>
      <c r="AE97" s="1065"/>
      <c r="AF97" s="1065"/>
      <c r="AG97" s="1065"/>
      <c r="AH97" s="1065"/>
      <c r="AI97" s="1065"/>
      <c r="AJ97" s="1065"/>
      <c r="AK97" s="1065"/>
      <c r="AL97" s="1065"/>
      <c r="AM97" s="1065"/>
      <c r="AN97" s="1065"/>
      <c r="AO97" s="1065"/>
      <c r="AP97" s="1065"/>
      <c r="AQ97" s="1065"/>
      <c r="AR97" s="1065"/>
      <c r="AS97" s="1065"/>
      <c r="AT97" s="1065"/>
      <c r="AU97" s="1065"/>
      <c r="AV97" s="1065"/>
      <c r="AW97" s="1065"/>
      <c r="AX97" s="1065"/>
      <c r="AY97" s="1065"/>
      <c r="AZ97" s="1065"/>
    </row>
    <row r="98" spans="1:52" ht="12.75">
      <c r="A98" s="1065"/>
      <c r="B98" s="1065"/>
      <c r="C98" s="1065"/>
      <c r="D98" s="1065"/>
      <c r="E98" s="1065"/>
      <c r="F98" s="1065"/>
      <c r="G98" s="1065"/>
      <c r="H98" s="1125"/>
      <c r="I98" s="1125"/>
      <c r="J98" s="1125"/>
      <c r="K98" s="1125"/>
      <c r="L98" s="1125"/>
      <c r="M98" s="1125"/>
      <c r="N98" s="1125"/>
      <c r="O98" s="1125"/>
      <c r="P98" s="1125"/>
      <c r="Q98" s="1125"/>
      <c r="R98" s="1125"/>
      <c r="S98" s="1125"/>
      <c r="T98" s="1125"/>
      <c r="U98" s="1125"/>
      <c r="V98" s="1125"/>
      <c r="W98" s="1125"/>
      <c r="X98" s="1125"/>
      <c r="Y98" s="1125"/>
      <c r="Z98" s="1065"/>
      <c r="AA98" s="1065"/>
      <c r="AB98" s="1065"/>
      <c r="AC98" s="1065"/>
      <c r="AD98" s="1065"/>
      <c r="AE98" s="1065"/>
      <c r="AF98" s="1065"/>
      <c r="AG98" s="1065"/>
      <c r="AH98" s="1065"/>
      <c r="AI98" s="1065"/>
      <c r="AJ98" s="1065"/>
      <c r="AK98" s="1065"/>
      <c r="AL98" s="1065"/>
      <c r="AM98" s="1065"/>
      <c r="AN98" s="1065"/>
      <c r="AO98" s="1065"/>
      <c r="AP98" s="1065"/>
      <c r="AQ98" s="1065"/>
      <c r="AR98" s="1065"/>
      <c r="AS98" s="1065"/>
      <c r="AT98" s="1065"/>
      <c r="AU98" s="1065"/>
      <c r="AV98" s="1065"/>
      <c r="AW98" s="1065"/>
      <c r="AX98" s="1065"/>
      <c r="AY98" s="1065"/>
      <c r="AZ98" s="1065"/>
    </row>
    <row r="99" spans="1:52" ht="12.75">
      <c r="A99" s="1065"/>
      <c r="B99" s="1065"/>
      <c r="C99" s="1065"/>
      <c r="D99" s="1065"/>
      <c r="E99" s="1065"/>
      <c r="F99" s="1065"/>
      <c r="G99" s="1065"/>
      <c r="H99" s="1125"/>
      <c r="I99" s="1125"/>
      <c r="J99" s="1125"/>
      <c r="K99" s="1125"/>
      <c r="L99" s="1125"/>
      <c r="M99" s="1125"/>
      <c r="N99" s="1125"/>
      <c r="O99" s="1125"/>
      <c r="P99" s="1125"/>
      <c r="Q99" s="1125"/>
      <c r="R99" s="1125"/>
      <c r="S99" s="1125"/>
      <c r="T99" s="1125"/>
      <c r="U99" s="1125"/>
      <c r="V99" s="1125"/>
      <c r="W99" s="1125"/>
      <c r="X99" s="1125"/>
      <c r="Y99" s="1125"/>
      <c r="Z99" s="1065"/>
      <c r="AA99" s="1065"/>
      <c r="AB99" s="1065"/>
      <c r="AC99" s="1065"/>
      <c r="AD99" s="1065"/>
      <c r="AE99" s="1065"/>
      <c r="AF99" s="1065"/>
      <c r="AG99" s="1065"/>
      <c r="AH99" s="1065"/>
      <c r="AI99" s="1065"/>
      <c r="AJ99" s="1065"/>
      <c r="AK99" s="1065"/>
      <c r="AL99" s="1065"/>
      <c r="AM99" s="1065"/>
      <c r="AN99" s="1065"/>
      <c r="AO99" s="1065"/>
      <c r="AP99" s="1065"/>
      <c r="AQ99" s="1065"/>
      <c r="AR99" s="1065"/>
      <c r="AS99" s="1065"/>
      <c r="AT99" s="1065"/>
      <c r="AU99" s="1065"/>
      <c r="AV99" s="1065"/>
      <c r="AW99" s="1065"/>
      <c r="AX99" s="1065"/>
      <c r="AY99" s="1065"/>
      <c r="AZ99" s="1065"/>
    </row>
    <row r="100" spans="1:52" ht="12.75">
      <c r="A100" s="1065"/>
      <c r="B100" s="1065"/>
      <c r="C100" s="1065"/>
      <c r="D100" s="1065"/>
      <c r="E100" s="1065"/>
      <c r="F100" s="1065"/>
      <c r="G100" s="106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065"/>
      <c r="AA100" s="1065"/>
      <c r="AB100" s="1065"/>
      <c r="AC100" s="1065"/>
      <c r="AD100" s="1065"/>
      <c r="AE100" s="1065"/>
      <c r="AF100" s="1065"/>
      <c r="AG100" s="1065"/>
      <c r="AH100" s="1065"/>
      <c r="AI100" s="1065"/>
      <c r="AJ100" s="1065"/>
      <c r="AK100" s="1065"/>
      <c r="AL100" s="1065"/>
      <c r="AM100" s="1065"/>
      <c r="AN100" s="1065"/>
      <c r="AO100" s="1065"/>
      <c r="AP100" s="1065"/>
      <c r="AQ100" s="1065"/>
      <c r="AR100" s="1065"/>
      <c r="AS100" s="1065"/>
      <c r="AT100" s="1065"/>
      <c r="AU100" s="1065"/>
      <c r="AV100" s="1065"/>
      <c r="AW100" s="1065"/>
      <c r="AX100" s="1065"/>
      <c r="AY100" s="1065"/>
      <c r="AZ100" s="1065"/>
    </row>
    <row r="101" spans="1:52" ht="12.75">
      <c r="A101" s="1065"/>
      <c r="B101" s="1065"/>
      <c r="C101" s="1065"/>
      <c r="D101" s="1065"/>
      <c r="E101" s="1065"/>
      <c r="F101" s="1065"/>
      <c r="G101" s="1065"/>
      <c r="H101" s="1125"/>
      <c r="I101" s="1125"/>
      <c r="J101" s="1125"/>
      <c r="K101" s="1125"/>
      <c r="L101" s="1125"/>
      <c r="M101" s="1125"/>
      <c r="N101" s="1125"/>
      <c r="O101" s="1125"/>
      <c r="P101" s="1125"/>
      <c r="Q101" s="1125"/>
      <c r="R101" s="1125"/>
      <c r="S101" s="1125"/>
      <c r="T101" s="1125"/>
      <c r="U101" s="1125"/>
      <c r="V101" s="1125"/>
      <c r="W101" s="1125"/>
      <c r="X101" s="1125"/>
      <c r="Y101" s="1125"/>
      <c r="Z101" s="1065"/>
      <c r="AA101" s="1065"/>
      <c r="AB101" s="1065"/>
      <c r="AC101" s="1065"/>
      <c r="AD101" s="1065"/>
      <c r="AE101" s="1065"/>
      <c r="AF101" s="1065"/>
      <c r="AG101" s="1065"/>
      <c r="AH101" s="1065"/>
      <c r="AI101" s="1065"/>
      <c r="AJ101" s="1065"/>
      <c r="AK101" s="1065"/>
      <c r="AL101" s="1065"/>
      <c r="AM101" s="1065"/>
      <c r="AN101" s="1065"/>
      <c r="AO101" s="1065"/>
      <c r="AP101" s="1065"/>
      <c r="AQ101" s="1065"/>
      <c r="AR101" s="1065"/>
      <c r="AS101" s="1065"/>
      <c r="AT101" s="1065"/>
      <c r="AU101" s="1065"/>
      <c r="AV101" s="1065"/>
      <c r="AW101" s="1065"/>
      <c r="AX101" s="1065"/>
      <c r="AY101" s="1065"/>
      <c r="AZ101" s="1065"/>
    </row>
    <row r="102" spans="1:52" ht="12.75">
      <c r="A102" s="1065"/>
      <c r="B102" s="1065"/>
      <c r="C102" s="1065"/>
      <c r="D102" s="1065"/>
      <c r="E102" s="1065"/>
      <c r="F102" s="1065"/>
      <c r="G102" s="1065"/>
      <c r="H102" s="1125"/>
      <c r="I102" s="1125"/>
      <c r="J102" s="1125"/>
      <c r="K102" s="1125"/>
      <c r="L102" s="1125"/>
      <c r="M102" s="1125"/>
      <c r="N102" s="1125"/>
      <c r="O102" s="1125"/>
      <c r="P102" s="1125"/>
      <c r="Q102" s="1125"/>
      <c r="R102" s="1125"/>
      <c r="S102" s="1125"/>
      <c r="T102" s="1125"/>
      <c r="U102" s="1125"/>
      <c r="V102" s="1125"/>
      <c r="W102" s="1125"/>
      <c r="X102" s="1125"/>
      <c r="Y102" s="1125"/>
      <c r="Z102" s="1065"/>
      <c r="AA102" s="1065"/>
      <c r="AB102" s="1065"/>
      <c r="AC102" s="1065"/>
      <c r="AD102" s="1065"/>
      <c r="AE102" s="1065"/>
      <c r="AF102" s="1065"/>
      <c r="AG102" s="1065"/>
      <c r="AH102" s="1065"/>
      <c r="AI102" s="1065"/>
      <c r="AJ102" s="1065"/>
      <c r="AK102" s="1065"/>
      <c r="AL102" s="1065"/>
      <c r="AM102" s="1065"/>
      <c r="AN102" s="1065"/>
      <c r="AO102" s="1065"/>
      <c r="AP102" s="1065"/>
      <c r="AQ102" s="1065"/>
      <c r="AR102" s="1065"/>
      <c r="AS102" s="1065"/>
      <c r="AT102" s="1065"/>
      <c r="AU102" s="1065"/>
      <c r="AV102" s="1065"/>
      <c r="AW102" s="1065"/>
      <c r="AX102" s="1065"/>
      <c r="AY102" s="1065"/>
      <c r="AZ102" s="1065"/>
    </row>
    <row r="103" spans="1:52" ht="12.75">
      <c r="A103" s="1065"/>
      <c r="B103" s="1065"/>
      <c r="C103" s="1065"/>
      <c r="D103" s="1065"/>
      <c r="E103" s="1065"/>
      <c r="F103" s="1065"/>
      <c r="G103" s="1065"/>
      <c r="H103" s="1125"/>
      <c r="I103" s="1125"/>
      <c r="J103" s="1125"/>
      <c r="K103" s="1125"/>
      <c r="L103" s="1125"/>
      <c r="M103" s="1125"/>
      <c r="N103" s="1125"/>
      <c r="O103" s="1125"/>
      <c r="P103" s="1125"/>
      <c r="Q103" s="1125"/>
      <c r="R103" s="1125"/>
      <c r="S103" s="1125"/>
      <c r="T103" s="1125"/>
      <c r="U103" s="1125"/>
      <c r="V103" s="1125"/>
      <c r="W103" s="1125"/>
      <c r="X103" s="1125"/>
      <c r="Y103" s="1125"/>
      <c r="Z103" s="1065"/>
      <c r="AA103" s="1065"/>
      <c r="AB103" s="1065"/>
      <c r="AC103" s="1065"/>
      <c r="AD103" s="1065"/>
      <c r="AE103" s="1065"/>
      <c r="AF103" s="1065"/>
      <c r="AG103" s="1065"/>
      <c r="AH103" s="1065"/>
      <c r="AI103" s="1065"/>
      <c r="AJ103" s="1065"/>
      <c r="AK103" s="1065"/>
      <c r="AL103" s="1065"/>
      <c r="AM103" s="1065"/>
      <c r="AN103" s="1065"/>
      <c r="AO103" s="1065"/>
      <c r="AP103" s="1065"/>
      <c r="AQ103" s="1065"/>
      <c r="AR103" s="1065"/>
      <c r="AS103" s="1065"/>
      <c r="AT103" s="1065"/>
      <c r="AU103" s="1065"/>
      <c r="AV103" s="1065"/>
      <c r="AW103" s="1065"/>
      <c r="AX103" s="1065"/>
      <c r="AY103" s="1065"/>
      <c r="AZ103" s="1065"/>
    </row>
    <row r="104" spans="1:52" ht="12.75">
      <c r="A104" s="1065"/>
      <c r="B104" s="1065"/>
      <c r="C104" s="1065"/>
      <c r="D104" s="1065"/>
      <c r="E104" s="1065"/>
      <c r="F104" s="1065"/>
      <c r="G104" s="1065"/>
      <c r="H104" s="1125"/>
      <c r="I104" s="1125"/>
      <c r="J104" s="1125"/>
      <c r="K104" s="1125"/>
      <c r="L104" s="1125"/>
      <c r="M104" s="1125"/>
      <c r="N104" s="1125"/>
      <c r="O104" s="1125"/>
      <c r="P104" s="1125"/>
      <c r="Q104" s="1125"/>
      <c r="R104" s="1125"/>
      <c r="S104" s="1125"/>
      <c r="T104" s="1125"/>
      <c r="U104" s="1125"/>
      <c r="V104" s="1125"/>
      <c r="W104" s="1125"/>
      <c r="X104" s="1125"/>
      <c r="Y104" s="1125"/>
      <c r="Z104" s="1065"/>
      <c r="AA104" s="1065"/>
      <c r="AB104" s="1065"/>
      <c r="AC104" s="1065"/>
      <c r="AD104" s="1065"/>
      <c r="AE104" s="1065"/>
      <c r="AF104" s="1065"/>
      <c r="AG104" s="1065"/>
      <c r="AH104" s="1065"/>
      <c r="AI104" s="1065"/>
      <c r="AJ104" s="1065"/>
      <c r="AK104" s="1065"/>
      <c r="AL104" s="1065"/>
      <c r="AM104" s="1065"/>
      <c r="AN104" s="1065"/>
      <c r="AO104" s="1065"/>
      <c r="AP104" s="1065"/>
      <c r="AQ104" s="1065"/>
      <c r="AR104" s="1065"/>
      <c r="AS104" s="1065"/>
      <c r="AT104" s="1065"/>
      <c r="AU104" s="1065"/>
      <c r="AV104" s="1065"/>
      <c r="AW104" s="1065"/>
      <c r="AX104" s="1065"/>
      <c r="AY104" s="1065"/>
      <c r="AZ104" s="1065"/>
    </row>
    <row r="105" spans="1:52" ht="12.75">
      <c r="A105" s="1065"/>
      <c r="B105" s="1065"/>
      <c r="C105" s="1065"/>
      <c r="D105" s="1065"/>
      <c r="E105" s="1065"/>
      <c r="F105" s="1065"/>
      <c r="G105" s="1065"/>
      <c r="H105" s="1125"/>
      <c r="I105" s="1125"/>
      <c r="J105" s="1125"/>
      <c r="K105" s="1125"/>
      <c r="L105" s="1125"/>
      <c r="M105" s="1125"/>
      <c r="N105" s="1125"/>
      <c r="O105" s="1125"/>
      <c r="P105" s="1125"/>
      <c r="Q105" s="1125"/>
      <c r="R105" s="1125"/>
      <c r="S105" s="1125"/>
      <c r="T105" s="1125"/>
      <c r="U105" s="1125"/>
      <c r="V105" s="1125"/>
      <c r="W105" s="1125"/>
      <c r="X105" s="1125"/>
      <c r="Y105" s="1125"/>
      <c r="Z105" s="1065"/>
      <c r="AA105" s="1065"/>
      <c r="AB105" s="1065"/>
      <c r="AC105" s="1065"/>
      <c r="AD105" s="1065"/>
      <c r="AE105" s="1065"/>
      <c r="AF105" s="1065"/>
      <c r="AG105" s="1065"/>
      <c r="AH105" s="1065"/>
      <c r="AI105" s="1065"/>
      <c r="AJ105" s="1065"/>
      <c r="AK105" s="1065"/>
      <c r="AL105" s="1065"/>
      <c r="AM105" s="1065"/>
      <c r="AN105" s="1065"/>
      <c r="AO105" s="1065"/>
      <c r="AP105" s="1065"/>
      <c r="AQ105" s="1065"/>
      <c r="AR105" s="1065"/>
      <c r="AS105" s="1065"/>
      <c r="AT105" s="1065"/>
      <c r="AU105" s="1065"/>
      <c r="AV105" s="1065"/>
      <c r="AW105" s="1065"/>
      <c r="AX105" s="1065"/>
      <c r="AY105" s="1065"/>
      <c r="AZ105" s="1065"/>
    </row>
    <row r="106" spans="1:52" ht="12.75">
      <c r="A106" s="1065"/>
      <c r="B106" s="1065"/>
      <c r="C106" s="1065"/>
      <c r="D106" s="1065"/>
      <c r="E106" s="1065"/>
      <c r="F106" s="1065"/>
      <c r="G106" s="106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065"/>
      <c r="AA106" s="1065"/>
      <c r="AB106" s="1065"/>
      <c r="AC106" s="1065"/>
      <c r="AD106" s="1065"/>
      <c r="AE106" s="1065"/>
      <c r="AF106" s="1065"/>
      <c r="AG106" s="1065"/>
      <c r="AH106" s="1065"/>
      <c r="AI106" s="1065"/>
      <c r="AJ106" s="1065"/>
      <c r="AK106" s="1065"/>
      <c r="AL106" s="1065"/>
      <c r="AM106" s="1065"/>
      <c r="AN106" s="1065"/>
      <c r="AO106" s="1065"/>
      <c r="AP106" s="1065"/>
      <c r="AQ106" s="1065"/>
      <c r="AR106" s="1065"/>
      <c r="AS106" s="1065"/>
      <c r="AT106" s="1065"/>
      <c r="AU106" s="1065"/>
      <c r="AV106" s="1065"/>
      <c r="AW106" s="1065"/>
      <c r="AX106" s="1065"/>
      <c r="AY106" s="1065"/>
      <c r="AZ106" s="1065"/>
    </row>
    <row r="107" spans="1:52" ht="12.75">
      <c r="A107" s="1065"/>
      <c r="B107" s="1065"/>
      <c r="C107" s="1065"/>
      <c r="D107" s="1065"/>
      <c r="E107" s="1065"/>
      <c r="F107" s="1065"/>
      <c r="G107" s="1065"/>
      <c r="H107" s="1125"/>
      <c r="I107" s="1125"/>
      <c r="J107" s="1125"/>
      <c r="K107" s="1125"/>
      <c r="L107" s="1125"/>
      <c r="M107" s="1125"/>
      <c r="N107" s="1125"/>
      <c r="O107" s="1125"/>
      <c r="P107" s="1125"/>
      <c r="Q107" s="1125"/>
      <c r="R107" s="1125"/>
      <c r="S107" s="1125"/>
      <c r="T107" s="1125"/>
      <c r="U107" s="1125"/>
      <c r="V107" s="1125"/>
      <c r="W107" s="1125"/>
      <c r="X107" s="1125"/>
      <c r="Y107" s="1125"/>
      <c r="Z107" s="1065"/>
      <c r="AA107" s="1065"/>
      <c r="AB107" s="1065"/>
      <c r="AC107" s="1065"/>
      <c r="AD107" s="1065"/>
      <c r="AE107" s="1065"/>
      <c r="AF107" s="1065"/>
      <c r="AG107" s="1065"/>
      <c r="AH107" s="1065"/>
      <c r="AI107" s="1065"/>
      <c r="AJ107" s="1065"/>
      <c r="AK107" s="1065"/>
      <c r="AL107" s="1065"/>
      <c r="AM107" s="1065"/>
      <c r="AN107" s="1065"/>
      <c r="AO107" s="1065"/>
      <c r="AP107" s="1065"/>
      <c r="AQ107" s="1065"/>
      <c r="AR107" s="1065"/>
      <c r="AS107" s="1065"/>
      <c r="AT107" s="1065"/>
      <c r="AU107" s="1065"/>
      <c r="AV107" s="1065"/>
      <c r="AW107" s="1065"/>
      <c r="AX107" s="1065"/>
      <c r="AY107" s="1065"/>
      <c r="AZ107" s="1065"/>
    </row>
    <row r="108" spans="1:52" ht="12.75">
      <c r="A108" s="1065"/>
      <c r="B108" s="1065"/>
      <c r="C108" s="1065"/>
      <c r="D108" s="1065"/>
      <c r="E108" s="1065"/>
      <c r="F108" s="1065"/>
      <c r="G108" s="1065"/>
      <c r="H108" s="1125"/>
      <c r="I108" s="1125"/>
      <c r="J108" s="1125"/>
      <c r="K108" s="1125"/>
      <c r="L108" s="1125"/>
      <c r="M108" s="1125"/>
      <c r="N108" s="1125"/>
      <c r="O108" s="1125"/>
      <c r="P108" s="1125"/>
      <c r="Q108" s="1125"/>
      <c r="R108" s="1125"/>
      <c r="S108" s="1125"/>
      <c r="T108" s="1125"/>
      <c r="U108" s="1125"/>
      <c r="V108" s="1125"/>
      <c r="W108" s="1125"/>
      <c r="X108" s="1125"/>
      <c r="Y108" s="1125"/>
      <c r="Z108" s="1065"/>
      <c r="AA108" s="1065"/>
      <c r="AB108" s="1065"/>
      <c r="AC108" s="1065"/>
      <c r="AD108" s="1065"/>
      <c r="AE108" s="1065"/>
      <c r="AF108" s="1065"/>
      <c r="AG108" s="1065"/>
      <c r="AH108" s="1065"/>
      <c r="AI108" s="1065"/>
      <c r="AJ108" s="1065"/>
      <c r="AK108" s="1065"/>
      <c r="AL108" s="1065"/>
      <c r="AM108" s="1065"/>
      <c r="AN108" s="1065"/>
      <c r="AO108" s="1065"/>
      <c r="AP108" s="1065"/>
      <c r="AQ108" s="1065"/>
      <c r="AR108" s="1065"/>
      <c r="AS108" s="1065"/>
      <c r="AT108" s="1065"/>
      <c r="AU108" s="1065"/>
      <c r="AV108" s="1065"/>
      <c r="AW108" s="1065"/>
      <c r="AX108" s="1065"/>
      <c r="AY108" s="1065"/>
      <c r="AZ108" s="1065"/>
    </row>
    <row r="109" spans="1:52" ht="12.75">
      <c r="A109" s="1065"/>
      <c r="B109" s="1065"/>
      <c r="C109" s="1065"/>
      <c r="D109" s="1065"/>
      <c r="E109" s="1065"/>
      <c r="F109" s="1065"/>
      <c r="G109" s="106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065"/>
      <c r="AA109" s="1065"/>
      <c r="AB109" s="1065"/>
      <c r="AC109" s="1065"/>
      <c r="AD109" s="1065"/>
      <c r="AE109" s="1065"/>
      <c r="AF109" s="1065"/>
      <c r="AG109" s="1065"/>
      <c r="AH109" s="1065"/>
      <c r="AI109" s="1065"/>
      <c r="AJ109" s="1065"/>
      <c r="AK109" s="1065"/>
      <c r="AL109" s="1065"/>
      <c r="AM109" s="1065"/>
      <c r="AN109" s="1065"/>
      <c r="AO109" s="1065"/>
      <c r="AP109" s="1065"/>
      <c r="AQ109" s="1065"/>
      <c r="AR109" s="1065"/>
      <c r="AS109" s="1065"/>
      <c r="AT109" s="1065"/>
      <c r="AU109" s="1065"/>
      <c r="AV109" s="1065"/>
      <c r="AW109" s="1065"/>
      <c r="AX109" s="1065"/>
      <c r="AY109" s="1065"/>
      <c r="AZ109" s="1065"/>
    </row>
    <row r="110" spans="1:52" ht="12.75">
      <c r="A110" s="1065"/>
      <c r="B110" s="1065"/>
      <c r="C110" s="1065"/>
      <c r="D110" s="1065"/>
      <c r="E110" s="1065"/>
      <c r="F110" s="1065"/>
      <c r="G110" s="106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065"/>
      <c r="AA110" s="1065"/>
      <c r="AB110" s="1065"/>
      <c r="AC110" s="1065"/>
      <c r="AD110" s="1065"/>
      <c r="AE110" s="1065"/>
      <c r="AF110" s="1065"/>
      <c r="AG110" s="1065"/>
      <c r="AH110" s="1065"/>
      <c r="AI110" s="1065"/>
      <c r="AJ110" s="1065"/>
      <c r="AK110" s="1065"/>
      <c r="AL110" s="1065"/>
      <c r="AM110" s="1065"/>
      <c r="AN110" s="1065"/>
      <c r="AO110" s="1065"/>
      <c r="AP110" s="1065"/>
      <c r="AQ110" s="1065"/>
      <c r="AR110" s="1065"/>
      <c r="AS110" s="1065"/>
      <c r="AT110" s="1065"/>
      <c r="AU110" s="1065"/>
      <c r="AV110" s="1065"/>
      <c r="AW110" s="1065"/>
      <c r="AX110" s="1065"/>
      <c r="AY110" s="1065"/>
      <c r="AZ110" s="1065"/>
    </row>
    <row r="111" spans="1:52" ht="12.75">
      <c r="A111" s="1065"/>
      <c r="B111" s="1065"/>
      <c r="C111" s="1065"/>
      <c r="D111" s="1065"/>
      <c r="E111" s="1065"/>
      <c r="F111" s="1065"/>
      <c r="G111" s="1065"/>
      <c r="H111" s="1125"/>
      <c r="I111" s="1125"/>
      <c r="J111" s="1125"/>
      <c r="K111" s="1125"/>
      <c r="L111" s="1125"/>
      <c r="M111" s="1125"/>
      <c r="N111" s="1125"/>
      <c r="O111" s="1125"/>
      <c r="P111" s="1125"/>
      <c r="Q111" s="1125"/>
      <c r="R111" s="1125"/>
      <c r="S111" s="1125"/>
      <c r="T111" s="1125"/>
      <c r="U111" s="1125"/>
      <c r="V111" s="1125"/>
      <c r="W111" s="1125"/>
      <c r="X111" s="1125"/>
      <c r="Y111" s="1125"/>
      <c r="Z111" s="1065"/>
      <c r="AA111" s="1065"/>
      <c r="AB111" s="1065"/>
      <c r="AC111" s="1065"/>
      <c r="AD111" s="1065"/>
      <c r="AE111" s="1065"/>
      <c r="AF111" s="1065"/>
      <c r="AG111" s="1065"/>
      <c r="AH111" s="1065"/>
      <c r="AI111" s="1065"/>
      <c r="AJ111" s="1065"/>
      <c r="AK111" s="1065"/>
      <c r="AL111" s="1065"/>
      <c r="AM111" s="1065"/>
      <c r="AN111" s="1065"/>
      <c r="AO111" s="1065"/>
      <c r="AP111" s="1065"/>
      <c r="AQ111" s="1065"/>
      <c r="AR111" s="1065"/>
      <c r="AS111" s="1065"/>
      <c r="AT111" s="1065"/>
      <c r="AU111" s="1065"/>
      <c r="AV111" s="1065"/>
      <c r="AW111" s="1065"/>
      <c r="AX111" s="1065"/>
      <c r="AY111" s="1065"/>
      <c r="AZ111" s="1065"/>
    </row>
    <row r="112" spans="1:52" ht="12.75">
      <c r="A112" s="1065"/>
      <c r="B112" s="1065"/>
      <c r="C112" s="1065"/>
      <c r="D112" s="1065"/>
      <c r="E112" s="1065"/>
      <c r="F112" s="1065"/>
      <c r="G112" s="1065"/>
      <c r="H112" s="1125"/>
      <c r="I112" s="1125"/>
      <c r="J112" s="1125"/>
      <c r="K112" s="1125"/>
      <c r="L112" s="1125"/>
      <c r="M112" s="1125"/>
      <c r="N112" s="1125"/>
      <c r="O112" s="1125"/>
      <c r="P112" s="1125"/>
      <c r="Q112" s="1125"/>
      <c r="R112" s="1125"/>
      <c r="S112" s="1125"/>
      <c r="T112" s="1125"/>
      <c r="U112" s="1125"/>
      <c r="V112" s="1125"/>
      <c r="W112" s="1125"/>
      <c r="X112" s="1125"/>
      <c r="Y112" s="1125"/>
      <c r="Z112" s="1065"/>
      <c r="AA112" s="1065"/>
      <c r="AB112" s="1065"/>
      <c r="AC112" s="1065"/>
      <c r="AD112" s="1065"/>
      <c r="AE112" s="1065"/>
      <c r="AF112" s="1065"/>
      <c r="AG112" s="1065"/>
      <c r="AH112" s="1065"/>
      <c r="AI112" s="1065"/>
      <c r="AJ112" s="1065"/>
      <c r="AK112" s="1065"/>
      <c r="AL112" s="1065"/>
      <c r="AM112" s="1065"/>
      <c r="AN112" s="1065"/>
      <c r="AO112" s="1065"/>
      <c r="AP112" s="1065"/>
      <c r="AQ112" s="1065"/>
      <c r="AR112" s="1065"/>
      <c r="AS112" s="1065"/>
      <c r="AT112" s="1065"/>
      <c r="AU112" s="1065"/>
      <c r="AV112" s="1065"/>
      <c r="AW112" s="1065"/>
      <c r="AX112" s="1065"/>
      <c r="AY112" s="1065"/>
      <c r="AZ112" s="1065"/>
    </row>
    <row r="113" spans="1:52" ht="12.75">
      <c r="A113" s="1065"/>
      <c r="B113" s="1065"/>
      <c r="C113" s="1065"/>
      <c r="D113" s="1065"/>
      <c r="E113" s="1065"/>
      <c r="F113" s="1065"/>
      <c r="G113" s="1065"/>
      <c r="H113" s="1125"/>
      <c r="I113" s="1125"/>
      <c r="J113" s="1125"/>
      <c r="K113" s="1125"/>
      <c r="L113" s="1125"/>
      <c r="M113" s="1125"/>
      <c r="N113" s="1125"/>
      <c r="O113" s="1125"/>
      <c r="P113" s="1125"/>
      <c r="Q113" s="1125"/>
      <c r="R113" s="1125"/>
      <c r="S113" s="1125"/>
      <c r="T113" s="1125"/>
      <c r="U113" s="1125"/>
      <c r="V113" s="1125"/>
      <c r="W113" s="1125"/>
      <c r="X113" s="1125"/>
      <c r="Y113" s="1125"/>
      <c r="Z113" s="1065"/>
      <c r="AA113" s="1065"/>
      <c r="AB113" s="1065"/>
      <c r="AC113" s="1065"/>
      <c r="AD113" s="1065"/>
      <c r="AE113" s="1065"/>
      <c r="AF113" s="1065"/>
      <c r="AG113" s="1065"/>
      <c r="AH113" s="1065"/>
      <c r="AI113" s="1065"/>
      <c r="AJ113" s="1065"/>
      <c r="AK113" s="1065"/>
      <c r="AL113" s="1065"/>
      <c r="AM113" s="1065"/>
      <c r="AN113" s="1065"/>
      <c r="AO113" s="1065"/>
      <c r="AP113" s="1065"/>
      <c r="AQ113" s="1065"/>
      <c r="AR113" s="1065"/>
      <c r="AS113" s="1065"/>
      <c r="AT113" s="1065"/>
      <c r="AU113" s="1065"/>
      <c r="AV113" s="1065"/>
      <c r="AW113" s="1065"/>
      <c r="AX113" s="1065"/>
      <c r="AY113" s="1065"/>
      <c r="AZ113" s="1065"/>
    </row>
    <row r="114" spans="1:52" ht="12.75">
      <c r="A114" s="1065"/>
      <c r="B114" s="1065"/>
      <c r="C114" s="1065"/>
      <c r="D114" s="1065"/>
      <c r="E114" s="1065"/>
      <c r="F114" s="1065"/>
      <c r="G114" s="1065"/>
      <c r="H114" s="1125"/>
      <c r="I114" s="1125"/>
      <c r="J114" s="1125"/>
      <c r="K114" s="1125"/>
      <c r="L114" s="1125"/>
      <c r="M114" s="1125"/>
      <c r="N114" s="1125"/>
      <c r="O114" s="1125"/>
      <c r="P114" s="1125"/>
      <c r="Q114" s="1125"/>
      <c r="R114" s="1125"/>
      <c r="S114" s="1125"/>
      <c r="T114" s="1125"/>
      <c r="U114" s="1125"/>
      <c r="V114" s="1125"/>
      <c r="W114" s="1125"/>
      <c r="X114" s="1125"/>
      <c r="Y114" s="1125"/>
      <c r="Z114" s="1065"/>
      <c r="AA114" s="1065"/>
      <c r="AB114" s="1065"/>
      <c r="AC114" s="1065"/>
      <c r="AD114" s="1065"/>
      <c r="AE114" s="1065"/>
      <c r="AF114" s="1065"/>
      <c r="AG114" s="1065"/>
      <c r="AH114" s="1065"/>
      <c r="AI114" s="1065"/>
      <c r="AJ114" s="1065"/>
      <c r="AK114" s="1065"/>
      <c r="AL114" s="1065"/>
      <c r="AM114" s="1065"/>
      <c r="AN114" s="1065"/>
      <c r="AO114" s="1065"/>
      <c r="AP114" s="1065"/>
      <c r="AQ114" s="1065"/>
      <c r="AR114" s="1065"/>
      <c r="AS114" s="1065"/>
      <c r="AT114" s="1065"/>
      <c r="AU114" s="1065"/>
      <c r="AV114" s="1065"/>
      <c r="AW114" s="1065"/>
      <c r="AX114" s="1065"/>
      <c r="AY114" s="1065"/>
      <c r="AZ114" s="1065"/>
    </row>
    <row r="115" spans="1:52" ht="12.75">
      <c r="A115" s="1065"/>
      <c r="B115" s="1065"/>
      <c r="C115" s="1065"/>
      <c r="D115" s="1065"/>
      <c r="E115" s="1065"/>
      <c r="F115" s="1065"/>
      <c r="G115" s="1065"/>
      <c r="H115" s="1125"/>
      <c r="I115" s="1125"/>
      <c r="J115" s="1125"/>
      <c r="K115" s="1125"/>
      <c r="L115" s="1125"/>
      <c r="M115" s="1125"/>
      <c r="N115" s="1125"/>
      <c r="O115" s="1125"/>
      <c r="P115" s="1125"/>
      <c r="Q115" s="1125"/>
      <c r="R115" s="1125"/>
      <c r="S115" s="1125"/>
      <c r="T115" s="1125"/>
      <c r="U115" s="1125"/>
      <c r="V115" s="1125"/>
      <c r="W115" s="1125"/>
      <c r="X115" s="1125"/>
      <c r="Y115" s="1125"/>
      <c r="Z115" s="1065"/>
      <c r="AA115" s="1065"/>
      <c r="AB115" s="1065"/>
      <c r="AC115" s="1065"/>
      <c r="AD115" s="1065"/>
      <c r="AE115" s="1065"/>
      <c r="AF115" s="1065"/>
      <c r="AG115" s="1065"/>
      <c r="AH115" s="1065"/>
      <c r="AI115" s="1065"/>
      <c r="AJ115" s="1065"/>
      <c r="AK115" s="1065"/>
      <c r="AL115" s="1065"/>
      <c r="AM115" s="1065"/>
      <c r="AN115" s="1065"/>
      <c r="AO115" s="1065"/>
      <c r="AP115" s="1065"/>
      <c r="AQ115" s="1065"/>
      <c r="AR115" s="1065"/>
      <c r="AS115" s="1065"/>
      <c r="AT115" s="1065"/>
      <c r="AU115" s="1065"/>
      <c r="AV115" s="1065"/>
      <c r="AW115" s="1065"/>
      <c r="AX115" s="1065"/>
      <c r="AY115" s="1065"/>
      <c r="AZ115" s="1065"/>
    </row>
    <row r="116" spans="1:52" ht="12.75">
      <c r="A116" s="1065"/>
      <c r="B116" s="1065"/>
      <c r="C116" s="1065"/>
      <c r="D116" s="1065"/>
      <c r="E116" s="1065"/>
      <c r="F116" s="1065"/>
      <c r="G116" s="1065"/>
      <c r="H116" s="1125"/>
      <c r="I116" s="1125"/>
      <c r="J116" s="1125"/>
      <c r="K116" s="1125"/>
      <c r="L116" s="1125"/>
      <c r="M116" s="1125"/>
      <c r="N116" s="1125"/>
      <c r="O116" s="1125"/>
      <c r="P116" s="1125"/>
      <c r="Q116" s="1125"/>
      <c r="R116" s="1125"/>
      <c r="S116" s="1125"/>
      <c r="T116" s="1125"/>
      <c r="U116" s="1125"/>
      <c r="V116" s="1125"/>
      <c r="W116" s="1125"/>
      <c r="X116" s="1125"/>
      <c r="Y116" s="1125"/>
      <c r="Z116" s="1065"/>
      <c r="AA116" s="1065"/>
      <c r="AB116" s="1065"/>
      <c r="AC116" s="1065"/>
      <c r="AD116" s="1065"/>
      <c r="AE116" s="1065"/>
      <c r="AF116" s="1065"/>
      <c r="AG116" s="1065"/>
      <c r="AH116" s="1065"/>
      <c r="AI116" s="1065"/>
      <c r="AJ116" s="1065"/>
      <c r="AK116" s="1065"/>
      <c r="AL116" s="1065"/>
      <c r="AM116" s="1065"/>
      <c r="AN116" s="1065"/>
      <c r="AO116" s="1065"/>
      <c r="AP116" s="1065"/>
      <c r="AQ116" s="1065"/>
      <c r="AR116" s="1065"/>
      <c r="AS116" s="1065"/>
      <c r="AT116" s="1065"/>
      <c r="AU116" s="1065"/>
      <c r="AV116" s="1065"/>
      <c r="AW116" s="1065"/>
      <c r="AX116" s="1065"/>
      <c r="AY116" s="1065"/>
      <c r="AZ116" s="1065"/>
    </row>
    <row r="117" spans="1:52" ht="12.75">
      <c r="A117" s="1065"/>
      <c r="B117" s="1065"/>
      <c r="C117" s="1065"/>
      <c r="D117" s="1065"/>
      <c r="E117" s="1065"/>
      <c r="F117" s="1065"/>
      <c r="G117" s="1065"/>
      <c r="H117" s="1125"/>
      <c r="I117" s="1125"/>
      <c r="J117" s="1125"/>
      <c r="K117" s="1125"/>
      <c r="L117" s="1125"/>
      <c r="M117" s="1125"/>
      <c r="N117" s="1125"/>
      <c r="O117" s="1125"/>
      <c r="P117" s="1125"/>
      <c r="Q117" s="1125"/>
      <c r="R117" s="1125"/>
      <c r="S117" s="1125"/>
      <c r="T117" s="1125"/>
      <c r="U117" s="1125"/>
      <c r="V117" s="1125"/>
      <c r="W117" s="1125"/>
      <c r="X117" s="1125"/>
      <c r="Y117" s="1125"/>
      <c r="Z117" s="1065"/>
      <c r="AA117" s="1065"/>
      <c r="AB117" s="1065"/>
      <c r="AC117" s="1065"/>
      <c r="AD117" s="1065"/>
      <c r="AE117" s="1065"/>
      <c r="AF117" s="1065"/>
      <c r="AG117" s="1065"/>
      <c r="AH117" s="1065"/>
      <c r="AI117" s="1065"/>
      <c r="AJ117" s="1065"/>
      <c r="AK117" s="1065"/>
      <c r="AL117" s="1065"/>
      <c r="AM117" s="1065"/>
      <c r="AN117" s="1065"/>
      <c r="AO117" s="1065"/>
      <c r="AP117" s="1065"/>
      <c r="AQ117" s="1065"/>
      <c r="AR117" s="1065"/>
      <c r="AS117" s="1065"/>
      <c r="AT117" s="1065"/>
      <c r="AU117" s="1065"/>
      <c r="AV117" s="1065"/>
      <c r="AW117" s="1065"/>
      <c r="AX117" s="1065"/>
      <c r="AY117" s="1065"/>
      <c r="AZ117" s="1065"/>
    </row>
    <row r="118" spans="1:52" ht="12.75">
      <c r="A118" s="1065"/>
      <c r="B118" s="1065"/>
      <c r="C118" s="1065"/>
      <c r="D118" s="1065"/>
      <c r="E118" s="1065"/>
      <c r="F118" s="1065"/>
      <c r="G118" s="106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065"/>
      <c r="AA118" s="1065"/>
      <c r="AB118" s="1065"/>
      <c r="AC118" s="1065"/>
      <c r="AD118" s="1065"/>
      <c r="AE118" s="1065"/>
      <c r="AF118" s="1065"/>
      <c r="AG118" s="1065"/>
      <c r="AH118" s="1065"/>
      <c r="AI118" s="1065"/>
      <c r="AJ118" s="1065"/>
      <c r="AK118" s="1065"/>
      <c r="AL118" s="1065"/>
      <c r="AM118" s="1065"/>
      <c r="AN118" s="1065"/>
      <c r="AO118" s="1065"/>
      <c r="AP118" s="1065"/>
      <c r="AQ118" s="1065"/>
      <c r="AR118" s="1065"/>
      <c r="AS118" s="1065"/>
      <c r="AT118" s="1065"/>
      <c r="AU118" s="1065"/>
      <c r="AV118" s="1065"/>
      <c r="AW118" s="1065"/>
      <c r="AX118" s="1065"/>
      <c r="AY118" s="1065"/>
      <c r="AZ118" s="1065"/>
    </row>
    <row r="119" spans="1:52" ht="12.75">
      <c r="A119" s="1065"/>
      <c r="B119" s="1065"/>
      <c r="C119" s="1065"/>
      <c r="D119" s="1065"/>
      <c r="E119" s="1065"/>
      <c r="F119" s="1065"/>
      <c r="G119" s="1065"/>
      <c r="H119" s="1125"/>
      <c r="I119" s="1125"/>
      <c r="J119" s="1125"/>
      <c r="K119" s="1125"/>
      <c r="L119" s="1125"/>
      <c r="M119" s="1125"/>
      <c r="N119" s="1125"/>
      <c r="O119" s="1125"/>
      <c r="P119" s="1125"/>
      <c r="Q119" s="1125"/>
      <c r="R119" s="1125"/>
      <c r="S119" s="1125"/>
      <c r="T119" s="1125"/>
      <c r="U119" s="1125"/>
      <c r="V119" s="1125"/>
      <c r="W119" s="1125"/>
      <c r="X119" s="1125"/>
      <c r="Y119" s="1125"/>
      <c r="Z119" s="1065"/>
      <c r="AA119" s="1065"/>
      <c r="AB119" s="1065"/>
      <c r="AC119" s="1065"/>
      <c r="AD119" s="1065"/>
      <c r="AE119" s="1065"/>
      <c r="AF119" s="1065"/>
      <c r="AG119" s="1065"/>
      <c r="AH119" s="1065"/>
      <c r="AI119" s="1065"/>
      <c r="AJ119" s="1065"/>
      <c r="AK119" s="1065"/>
      <c r="AL119" s="1065"/>
      <c r="AM119" s="1065"/>
      <c r="AN119" s="1065"/>
      <c r="AO119" s="1065"/>
      <c r="AP119" s="1065"/>
      <c r="AQ119" s="1065"/>
      <c r="AR119" s="1065"/>
      <c r="AS119" s="1065"/>
      <c r="AT119" s="1065"/>
      <c r="AU119" s="1065"/>
      <c r="AV119" s="1065"/>
      <c r="AW119" s="1065"/>
      <c r="AX119" s="1065"/>
      <c r="AY119" s="1065"/>
      <c r="AZ119" s="1065"/>
    </row>
    <row r="120" spans="1:52" ht="12.75">
      <c r="A120" s="1065"/>
      <c r="B120" s="1065"/>
      <c r="C120" s="1065"/>
      <c r="D120" s="1065"/>
      <c r="E120" s="1065"/>
      <c r="F120" s="1065"/>
      <c r="G120" s="1065"/>
      <c r="H120" s="1125"/>
      <c r="I120" s="1125"/>
      <c r="J120" s="1125"/>
      <c r="K120" s="1125"/>
      <c r="L120" s="1125"/>
      <c r="M120" s="1125"/>
      <c r="N120" s="1125"/>
      <c r="O120" s="1125"/>
      <c r="P120" s="1125"/>
      <c r="Q120" s="1125"/>
      <c r="R120" s="1125"/>
      <c r="S120" s="1125"/>
      <c r="T120" s="1125"/>
      <c r="U120" s="1125"/>
      <c r="V120" s="1125"/>
      <c r="W120" s="1125"/>
      <c r="X120" s="1125"/>
      <c r="Y120" s="1125"/>
      <c r="Z120" s="1065"/>
      <c r="AA120" s="1065"/>
      <c r="AB120" s="1065"/>
      <c r="AC120" s="1065"/>
      <c r="AD120" s="1065"/>
      <c r="AE120" s="1065"/>
      <c r="AF120" s="1065"/>
      <c r="AG120" s="1065"/>
      <c r="AH120" s="1065"/>
      <c r="AI120" s="1065"/>
      <c r="AJ120" s="1065"/>
      <c r="AK120" s="1065"/>
      <c r="AL120" s="1065"/>
      <c r="AM120" s="1065"/>
      <c r="AN120" s="1065"/>
      <c r="AO120" s="1065"/>
      <c r="AP120" s="1065"/>
      <c r="AQ120" s="1065"/>
      <c r="AR120" s="1065"/>
      <c r="AS120" s="1065"/>
      <c r="AT120" s="1065"/>
      <c r="AU120" s="1065"/>
      <c r="AV120" s="1065"/>
      <c r="AW120" s="1065"/>
      <c r="AX120" s="1065"/>
      <c r="AY120" s="1065"/>
      <c r="AZ120" s="1065"/>
    </row>
    <row r="121" spans="1:52" ht="12.75">
      <c r="A121" s="1065"/>
      <c r="B121" s="1065"/>
      <c r="C121" s="1065"/>
      <c r="D121" s="1065"/>
      <c r="E121" s="1065"/>
      <c r="F121" s="1065"/>
      <c r="G121" s="1065"/>
      <c r="H121" s="1125"/>
      <c r="I121" s="1125"/>
      <c r="J121" s="1125"/>
      <c r="K121" s="1125"/>
      <c r="L121" s="1125"/>
      <c r="M121" s="1125"/>
      <c r="N121" s="1125"/>
      <c r="O121" s="1125"/>
      <c r="P121" s="1125"/>
      <c r="Q121" s="1125"/>
      <c r="R121" s="1125"/>
      <c r="S121" s="1125"/>
      <c r="T121" s="1125"/>
      <c r="U121" s="1125"/>
      <c r="V121" s="1125"/>
      <c r="W121" s="1125"/>
      <c r="X121" s="1125"/>
      <c r="Y121" s="1125"/>
      <c r="Z121" s="1065"/>
      <c r="AA121" s="1065"/>
      <c r="AB121" s="1065"/>
      <c r="AC121" s="1065"/>
      <c r="AD121" s="1065"/>
      <c r="AE121" s="1065"/>
      <c r="AF121" s="1065"/>
      <c r="AG121" s="1065"/>
      <c r="AH121" s="1065"/>
      <c r="AI121" s="1065"/>
      <c r="AJ121" s="1065"/>
      <c r="AK121" s="1065"/>
      <c r="AL121" s="1065"/>
      <c r="AM121" s="1065"/>
      <c r="AN121" s="1065"/>
      <c r="AO121" s="1065"/>
      <c r="AP121" s="1065"/>
      <c r="AQ121" s="1065"/>
      <c r="AR121" s="1065"/>
      <c r="AS121" s="1065"/>
      <c r="AT121" s="1065"/>
      <c r="AU121" s="1065"/>
      <c r="AV121" s="1065"/>
      <c r="AW121" s="1065"/>
      <c r="AX121" s="1065"/>
      <c r="AY121" s="1065"/>
      <c r="AZ121" s="1065"/>
    </row>
    <row r="122" spans="1:52" ht="12.75">
      <c r="A122" s="1065"/>
      <c r="B122" s="1065"/>
      <c r="C122" s="1065"/>
      <c r="D122" s="1065"/>
      <c r="E122" s="1065"/>
      <c r="F122" s="1065"/>
      <c r="G122" s="1065"/>
      <c r="H122" s="1125"/>
      <c r="I122" s="1125"/>
      <c r="J122" s="1125"/>
      <c r="K122" s="1125"/>
      <c r="L122" s="1125"/>
      <c r="M122" s="1125"/>
      <c r="N122" s="1125"/>
      <c r="O122" s="1125"/>
      <c r="P122" s="1125"/>
      <c r="Q122" s="1125"/>
      <c r="R122" s="1125"/>
      <c r="S122" s="1125"/>
      <c r="T122" s="1125"/>
      <c r="U122" s="1125"/>
      <c r="V122" s="1125"/>
      <c r="W122" s="1125"/>
      <c r="X122" s="1125"/>
      <c r="Y122" s="1125"/>
      <c r="Z122" s="1065"/>
      <c r="AA122" s="1065"/>
      <c r="AB122" s="1065"/>
      <c r="AC122" s="1065"/>
      <c r="AD122" s="1065"/>
      <c r="AE122" s="1065"/>
      <c r="AF122" s="1065"/>
      <c r="AG122" s="1065"/>
      <c r="AH122" s="1065"/>
      <c r="AI122" s="1065"/>
      <c r="AJ122" s="1065"/>
      <c r="AK122" s="1065"/>
      <c r="AL122" s="1065"/>
      <c r="AM122" s="1065"/>
      <c r="AN122" s="1065"/>
      <c r="AO122" s="1065"/>
      <c r="AP122" s="1065"/>
      <c r="AQ122" s="1065"/>
      <c r="AR122" s="1065"/>
      <c r="AS122" s="1065"/>
      <c r="AT122" s="1065"/>
      <c r="AU122" s="1065"/>
      <c r="AV122" s="1065"/>
      <c r="AW122" s="1065"/>
      <c r="AX122" s="1065"/>
      <c r="AY122" s="1065"/>
      <c r="AZ122" s="1065"/>
    </row>
    <row r="123" spans="1:52" ht="12.75">
      <c r="A123" s="1065"/>
      <c r="B123" s="1065"/>
      <c r="C123" s="1065"/>
      <c r="D123" s="1065"/>
      <c r="E123" s="1065"/>
      <c r="F123" s="1065"/>
      <c r="G123" s="1065"/>
      <c r="H123" s="1125"/>
      <c r="I123" s="1125"/>
      <c r="J123" s="1125"/>
      <c r="K123" s="1125"/>
      <c r="L123" s="1125"/>
      <c r="M123" s="1125"/>
      <c r="N123" s="1125"/>
      <c r="O123" s="1125"/>
      <c r="P123" s="1125"/>
      <c r="Q123" s="1125"/>
      <c r="R123" s="1125"/>
      <c r="S123" s="1125"/>
      <c r="T123" s="1125"/>
      <c r="U123" s="1125"/>
      <c r="V123" s="1125"/>
      <c r="W123" s="1125"/>
      <c r="X123" s="1125"/>
      <c r="Y123" s="1125"/>
      <c r="Z123" s="1065"/>
      <c r="AA123" s="1065"/>
      <c r="AB123" s="1065"/>
      <c r="AC123" s="1065"/>
      <c r="AD123" s="1065"/>
      <c r="AE123" s="1065"/>
      <c r="AF123" s="1065"/>
      <c r="AG123" s="1065"/>
      <c r="AH123" s="1065"/>
      <c r="AI123" s="1065"/>
      <c r="AJ123" s="1065"/>
      <c r="AK123" s="1065"/>
      <c r="AL123" s="1065"/>
      <c r="AM123" s="1065"/>
      <c r="AN123" s="1065"/>
      <c r="AO123" s="1065"/>
      <c r="AP123" s="1065"/>
      <c r="AQ123" s="1065"/>
      <c r="AR123" s="1065"/>
      <c r="AS123" s="1065"/>
      <c r="AT123" s="1065"/>
      <c r="AU123" s="1065"/>
      <c r="AV123" s="1065"/>
      <c r="AW123" s="1065"/>
      <c r="AX123" s="1065"/>
      <c r="AY123" s="1065"/>
      <c r="AZ123" s="1065"/>
    </row>
    <row r="124" spans="1:52" ht="12.75">
      <c r="A124" s="1124"/>
      <c r="B124" s="1124"/>
      <c r="C124" s="1124"/>
      <c r="D124" s="1124"/>
      <c r="E124" s="1124"/>
      <c r="F124" s="1124"/>
      <c r="G124" s="1124"/>
      <c r="H124" s="1125"/>
      <c r="I124" s="1125"/>
      <c r="J124" s="1125"/>
      <c r="K124" s="1125"/>
      <c r="L124" s="1125"/>
      <c r="M124" s="1125"/>
      <c r="N124" s="1125"/>
      <c r="O124" s="1125"/>
      <c r="P124" s="1125"/>
      <c r="Q124" s="1125"/>
      <c r="R124" s="1125"/>
      <c r="S124" s="1125"/>
      <c r="T124" s="1125"/>
      <c r="U124" s="1125"/>
      <c r="V124" s="1125"/>
      <c r="W124" s="1125"/>
      <c r="X124" s="1125"/>
      <c r="Y124" s="1125"/>
      <c r="Z124" s="1065"/>
      <c r="AA124" s="1065"/>
      <c r="AB124" s="1065"/>
      <c r="AC124" s="1065"/>
      <c r="AD124" s="1065"/>
      <c r="AE124" s="1065"/>
      <c r="AF124" s="1065"/>
      <c r="AG124" s="1065"/>
      <c r="AH124" s="1065"/>
      <c r="AI124" s="1065"/>
      <c r="AJ124" s="1065"/>
      <c r="AK124" s="1065"/>
      <c r="AL124" s="1065"/>
      <c r="AM124" s="1065"/>
      <c r="AN124" s="1065"/>
      <c r="AO124" s="1065"/>
      <c r="AP124" s="1065"/>
      <c r="AQ124" s="1065"/>
      <c r="AR124" s="1065"/>
      <c r="AS124" s="1065"/>
      <c r="AT124" s="1065"/>
      <c r="AU124" s="1065"/>
      <c r="AV124" s="1065"/>
      <c r="AW124" s="1065"/>
      <c r="AX124" s="1065"/>
      <c r="AY124" s="1065"/>
      <c r="AZ124" s="1065"/>
    </row>
    <row r="125" spans="1:52" ht="12.75">
      <c r="A125" s="1126"/>
      <c r="B125" s="1124"/>
      <c r="C125" s="1124"/>
      <c r="D125" s="1124"/>
      <c r="E125" s="1124"/>
      <c r="F125" s="1124"/>
      <c r="G125" s="1124"/>
      <c r="H125" s="1125"/>
      <c r="I125" s="1125"/>
      <c r="J125" s="1125"/>
      <c r="K125" s="1125"/>
      <c r="L125" s="1125"/>
      <c r="M125" s="1125"/>
      <c r="N125" s="1125"/>
      <c r="O125" s="1125"/>
      <c r="P125" s="1125"/>
      <c r="Q125" s="1125"/>
      <c r="R125" s="1125"/>
      <c r="S125" s="1125"/>
      <c r="T125" s="1125"/>
      <c r="U125" s="1125"/>
      <c r="V125" s="1125"/>
      <c r="W125" s="1125"/>
      <c r="X125" s="1125"/>
      <c r="Y125" s="1125"/>
      <c r="Z125" s="1065"/>
      <c r="AA125" s="1065"/>
      <c r="AB125" s="1065"/>
      <c r="AC125" s="1065"/>
      <c r="AD125" s="1065"/>
      <c r="AE125" s="1065"/>
      <c r="AF125" s="1065"/>
      <c r="AG125" s="1065"/>
      <c r="AH125" s="1065"/>
      <c r="AI125" s="1065"/>
      <c r="AJ125" s="1065"/>
      <c r="AK125" s="1065"/>
      <c r="AL125" s="1065"/>
      <c r="AM125" s="1065"/>
      <c r="AN125" s="1065"/>
      <c r="AO125" s="1065"/>
      <c r="AP125" s="1065"/>
      <c r="AQ125" s="1065"/>
      <c r="AR125" s="1065"/>
      <c r="AS125" s="1065"/>
      <c r="AT125" s="1065"/>
      <c r="AU125" s="1065"/>
      <c r="AV125" s="1065"/>
      <c r="AW125" s="1065"/>
      <c r="AX125" s="1065"/>
      <c r="AY125" s="1065"/>
      <c r="AZ125" s="1065"/>
    </row>
    <row r="126" spans="1:52" ht="12.75">
      <c r="A126" s="1124"/>
      <c r="B126" s="1126"/>
      <c r="C126" s="1126"/>
      <c r="D126" s="1126"/>
      <c r="E126" s="1127"/>
      <c r="F126" s="1127"/>
      <c r="G126" s="1125"/>
      <c r="H126" s="1125"/>
      <c r="I126" s="1125"/>
      <c r="J126" s="1125"/>
      <c r="K126" s="1125"/>
      <c r="L126" s="1125"/>
      <c r="M126" s="1125"/>
      <c r="N126" s="1125"/>
      <c r="O126" s="1125"/>
      <c r="P126" s="1125"/>
      <c r="Q126" s="1125"/>
      <c r="R126" s="1125"/>
      <c r="S126" s="1125"/>
      <c r="T126" s="1125"/>
      <c r="U126" s="1125"/>
      <c r="V126" s="1125"/>
      <c r="W126" s="1125"/>
      <c r="X126" s="1125"/>
      <c r="Y126" s="1125"/>
      <c r="Z126" s="1065"/>
      <c r="AA126" s="1065"/>
      <c r="AB126" s="1065"/>
      <c r="AC126" s="1065"/>
      <c r="AD126" s="1065"/>
      <c r="AE126" s="1065"/>
      <c r="AF126" s="1065"/>
      <c r="AG126" s="1065"/>
      <c r="AH126" s="1065"/>
      <c r="AI126" s="1065"/>
      <c r="AJ126" s="1065"/>
      <c r="AK126" s="1065"/>
      <c r="AL126" s="1065"/>
      <c r="AM126" s="1065"/>
      <c r="AN126" s="1065"/>
      <c r="AO126" s="1065"/>
      <c r="AP126" s="1065"/>
      <c r="AQ126" s="1065"/>
      <c r="AR126" s="1065"/>
      <c r="AS126" s="1065"/>
      <c r="AT126" s="1065"/>
      <c r="AU126" s="1065"/>
      <c r="AV126" s="1065"/>
      <c r="AW126" s="1065"/>
      <c r="AX126" s="1065"/>
      <c r="AY126" s="1065"/>
      <c r="AZ126" s="1065"/>
    </row>
    <row r="127" spans="1:52" ht="12.75">
      <c r="A127" s="1065"/>
      <c r="B127" s="1065"/>
      <c r="C127" s="1127"/>
      <c r="D127" s="1127"/>
      <c r="E127" s="1127"/>
      <c r="F127" s="1127"/>
      <c r="G127" s="1126"/>
      <c r="H127" s="1125"/>
      <c r="I127" s="1125"/>
      <c r="J127" s="1125"/>
      <c r="K127" s="1125"/>
      <c r="L127" s="1125"/>
      <c r="M127" s="1125"/>
      <c r="N127" s="1125"/>
      <c r="O127" s="1125"/>
      <c r="P127" s="1125"/>
      <c r="Q127" s="1125"/>
      <c r="R127" s="1125"/>
      <c r="S127" s="1125"/>
      <c r="T127" s="1125"/>
      <c r="U127" s="1125"/>
      <c r="V127" s="1125"/>
      <c r="W127" s="1125"/>
      <c r="X127" s="1125"/>
      <c r="Y127" s="1125"/>
      <c r="Z127" s="1065"/>
      <c r="AA127" s="1065"/>
      <c r="AB127" s="1065"/>
      <c r="AC127" s="1065"/>
      <c r="AD127" s="1065"/>
      <c r="AE127" s="1065"/>
      <c r="AF127" s="1065"/>
      <c r="AG127" s="1065"/>
      <c r="AH127" s="1065"/>
      <c r="AI127" s="1065"/>
      <c r="AJ127" s="1065"/>
      <c r="AK127" s="1065"/>
      <c r="AL127" s="1065"/>
      <c r="AM127" s="1065"/>
      <c r="AN127" s="1065"/>
      <c r="AO127" s="1065"/>
      <c r="AP127" s="1065"/>
      <c r="AQ127" s="1065"/>
      <c r="AR127" s="1065"/>
      <c r="AS127" s="1065"/>
      <c r="AT127" s="1065"/>
      <c r="AU127" s="1065"/>
      <c r="AV127" s="1065"/>
      <c r="AW127" s="1065"/>
      <c r="AX127" s="1065"/>
      <c r="AY127" s="1065"/>
      <c r="AZ127" s="1065"/>
    </row>
    <row r="128" spans="1:52" ht="12.75">
      <c r="A128" s="1065"/>
      <c r="B128" s="1065"/>
      <c r="C128" s="1127"/>
      <c r="D128" s="1127"/>
      <c r="E128" s="1127"/>
      <c r="F128" s="1127"/>
      <c r="G128" s="1127"/>
      <c r="H128" s="1125"/>
      <c r="I128" s="1125"/>
      <c r="J128" s="1125"/>
      <c r="K128" s="1125"/>
      <c r="L128" s="1125"/>
      <c r="M128" s="1125"/>
      <c r="N128" s="1125"/>
      <c r="O128" s="1125"/>
      <c r="P128" s="1125"/>
      <c r="Q128" s="1125"/>
      <c r="R128" s="1125"/>
      <c r="S128" s="1125"/>
      <c r="T128" s="1125"/>
      <c r="U128" s="1125"/>
      <c r="V128" s="1125"/>
      <c r="W128" s="1125"/>
      <c r="X128" s="1125"/>
      <c r="Y128" s="1125"/>
      <c r="Z128" s="1065"/>
      <c r="AA128" s="1065"/>
      <c r="AB128" s="1065"/>
      <c r="AC128" s="1065"/>
      <c r="AD128" s="1065"/>
      <c r="AE128" s="1065"/>
      <c r="AF128" s="1065"/>
      <c r="AG128" s="1065"/>
      <c r="AH128" s="1065"/>
      <c r="AI128" s="1065"/>
      <c r="AJ128" s="1065"/>
      <c r="AK128" s="1065"/>
      <c r="AL128" s="1065"/>
      <c r="AM128" s="1065"/>
      <c r="AN128" s="1065"/>
      <c r="AO128" s="1065"/>
      <c r="AP128" s="1065"/>
      <c r="AQ128" s="1065"/>
      <c r="AR128" s="1065"/>
      <c r="AS128" s="1065"/>
      <c r="AT128" s="1065"/>
      <c r="AU128" s="1065"/>
      <c r="AV128" s="1065"/>
      <c r="AW128" s="1065"/>
      <c r="AX128" s="1065"/>
      <c r="AY128" s="1065"/>
      <c r="AZ128" s="1065"/>
    </row>
    <row r="129" spans="1:52" ht="12.75">
      <c r="A129" s="1065"/>
      <c r="B129" s="1065"/>
      <c r="C129" s="1127"/>
      <c r="D129" s="1127"/>
      <c r="E129" s="1127"/>
      <c r="F129" s="1127"/>
      <c r="G129" s="1127"/>
      <c r="H129" s="1125"/>
      <c r="I129" s="1125"/>
      <c r="J129" s="1125"/>
      <c r="K129" s="1125"/>
      <c r="L129" s="1125"/>
      <c r="M129" s="1125"/>
      <c r="N129" s="1125"/>
      <c r="O129" s="1125"/>
      <c r="P129" s="1125"/>
      <c r="Q129" s="1125"/>
      <c r="R129" s="1125"/>
      <c r="S129" s="1125"/>
      <c r="T129" s="1125"/>
      <c r="U129" s="1125"/>
      <c r="V129" s="1125"/>
      <c r="W129" s="1125"/>
      <c r="X129" s="1125"/>
      <c r="Y129" s="1125"/>
      <c r="Z129" s="1065"/>
      <c r="AA129" s="1065"/>
      <c r="AB129" s="1065"/>
      <c r="AC129" s="1065"/>
      <c r="AD129" s="1065"/>
      <c r="AE129" s="1065"/>
      <c r="AF129" s="1065"/>
      <c r="AG129" s="1065"/>
      <c r="AH129" s="1065"/>
      <c r="AI129" s="1065"/>
      <c r="AJ129" s="1065"/>
      <c r="AK129" s="1065"/>
      <c r="AL129" s="1065"/>
      <c r="AM129" s="1065"/>
      <c r="AN129" s="1065"/>
      <c r="AO129" s="1065"/>
      <c r="AP129" s="1065"/>
      <c r="AQ129" s="1065"/>
      <c r="AR129" s="1065"/>
      <c r="AS129" s="1065"/>
      <c r="AT129" s="1065"/>
      <c r="AU129" s="1065"/>
      <c r="AV129" s="1065"/>
      <c r="AW129" s="1065"/>
      <c r="AX129" s="1065"/>
      <c r="AY129" s="1065"/>
      <c r="AZ129" s="1065"/>
    </row>
    <row r="130" spans="1:52" ht="12.75">
      <c r="A130" s="1065"/>
      <c r="B130" s="1065"/>
      <c r="C130" s="1065"/>
      <c r="D130" s="1065"/>
      <c r="E130" s="1065"/>
      <c r="F130" s="1065"/>
      <c r="G130" s="1065"/>
      <c r="H130" s="1125"/>
      <c r="I130" s="1125"/>
      <c r="J130" s="1125"/>
      <c r="K130" s="1125"/>
      <c r="L130" s="1125"/>
      <c r="M130" s="1125"/>
      <c r="N130" s="1125"/>
      <c r="O130" s="1125"/>
      <c r="P130" s="1125"/>
      <c r="Q130" s="1125"/>
      <c r="R130" s="1125"/>
      <c r="S130" s="1125"/>
      <c r="T130" s="1125"/>
      <c r="U130" s="1125"/>
      <c r="V130" s="1125"/>
      <c r="W130" s="1125"/>
      <c r="X130" s="1125"/>
      <c r="Y130" s="1125"/>
      <c r="Z130" s="1065"/>
      <c r="AA130" s="1065"/>
      <c r="AB130" s="1065"/>
      <c r="AC130" s="1065"/>
      <c r="AD130" s="1065"/>
      <c r="AE130" s="1065"/>
      <c r="AF130" s="1065"/>
      <c r="AG130" s="1065"/>
      <c r="AH130" s="1065"/>
      <c r="AI130" s="1065"/>
      <c r="AJ130" s="1065"/>
      <c r="AK130" s="1065"/>
      <c r="AL130" s="1065"/>
      <c r="AM130" s="1065"/>
      <c r="AN130" s="1065"/>
      <c r="AO130" s="1065"/>
      <c r="AP130" s="1065"/>
      <c r="AQ130" s="1065"/>
      <c r="AR130" s="1065"/>
      <c r="AS130" s="1065"/>
      <c r="AT130" s="1065"/>
      <c r="AU130" s="1065"/>
      <c r="AV130" s="1065"/>
      <c r="AW130" s="1065"/>
      <c r="AX130" s="1065"/>
      <c r="AY130" s="1065"/>
      <c r="AZ130" s="1065"/>
    </row>
    <row r="131" spans="1:52" ht="12.75">
      <c r="A131" s="1065"/>
      <c r="B131" s="1065"/>
      <c r="C131" s="1065"/>
      <c r="D131" s="1065"/>
      <c r="E131" s="1065"/>
      <c r="F131" s="1065"/>
      <c r="G131" s="1065"/>
      <c r="H131" s="1125"/>
      <c r="I131" s="1125"/>
      <c r="J131" s="1125"/>
      <c r="K131" s="1125"/>
      <c r="L131" s="1125"/>
      <c r="M131" s="1125"/>
      <c r="N131" s="1125"/>
      <c r="O131" s="1125"/>
      <c r="P131" s="1125"/>
      <c r="Q131" s="1125"/>
      <c r="R131" s="1125"/>
      <c r="S131" s="1125"/>
      <c r="T131" s="1125"/>
      <c r="U131" s="1125"/>
      <c r="V131" s="1125"/>
      <c r="W131" s="1125"/>
      <c r="X131" s="1125"/>
      <c r="Y131" s="1125"/>
      <c r="Z131" s="1065"/>
      <c r="AA131" s="1065"/>
      <c r="AB131" s="1065"/>
      <c r="AC131" s="1065"/>
      <c r="AD131" s="1065"/>
      <c r="AE131" s="1065"/>
      <c r="AF131" s="1065"/>
      <c r="AG131" s="1065"/>
      <c r="AH131" s="1065"/>
      <c r="AI131" s="1065"/>
      <c r="AJ131" s="1065"/>
      <c r="AK131" s="1065"/>
      <c r="AL131" s="1065"/>
      <c r="AM131" s="1065"/>
      <c r="AN131" s="1065"/>
      <c r="AO131" s="1065"/>
      <c r="AP131" s="1065"/>
      <c r="AQ131" s="1065"/>
      <c r="AR131" s="1065"/>
      <c r="AS131" s="1065"/>
      <c r="AT131" s="1065"/>
      <c r="AU131" s="1065"/>
      <c r="AV131" s="1065"/>
      <c r="AW131" s="1065"/>
      <c r="AX131" s="1065"/>
      <c r="AY131" s="1065"/>
      <c r="AZ131" s="1065"/>
    </row>
    <row r="132" spans="1:52" ht="12.75">
      <c r="A132" s="1065"/>
      <c r="B132" s="1065"/>
      <c r="C132" s="1065"/>
      <c r="D132" s="1065"/>
      <c r="E132" s="1065"/>
      <c r="F132" s="1065"/>
      <c r="G132" s="1065"/>
      <c r="H132" s="1125"/>
      <c r="I132" s="1125"/>
      <c r="J132" s="1125"/>
      <c r="K132" s="1125"/>
      <c r="L132" s="1125"/>
      <c r="M132" s="1125"/>
      <c r="N132" s="1125"/>
      <c r="O132" s="1125"/>
      <c r="P132" s="1125"/>
      <c r="Q132" s="1125"/>
      <c r="R132" s="1125"/>
      <c r="S132" s="1125"/>
      <c r="T132" s="1125"/>
      <c r="U132" s="1125"/>
      <c r="V132" s="1125"/>
      <c r="W132" s="1125"/>
      <c r="X132" s="1125"/>
      <c r="Y132" s="1125"/>
      <c r="Z132" s="1065"/>
      <c r="AA132" s="1065"/>
      <c r="AB132" s="1065"/>
      <c r="AC132" s="1065"/>
      <c r="AD132" s="1065"/>
      <c r="AE132" s="1065"/>
      <c r="AF132" s="1065"/>
      <c r="AG132" s="1065"/>
      <c r="AH132" s="1065"/>
      <c r="AI132" s="1065"/>
      <c r="AJ132" s="1065"/>
      <c r="AK132" s="1065"/>
      <c r="AL132" s="1065"/>
      <c r="AM132" s="1065"/>
      <c r="AN132" s="1065"/>
      <c r="AO132" s="1065"/>
      <c r="AP132" s="1065"/>
      <c r="AQ132" s="1065"/>
      <c r="AR132" s="1065"/>
      <c r="AS132" s="1065"/>
      <c r="AT132" s="1065"/>
      <c r="AU132" s="1065"/>
      <c r="AV132" s="1065"/>
      <c r="AW132" s="1065"/>
      <c r="AX132" s="1065"/>
      <c r="AY132" s="1065"/>
      <c r="AZ132" s="1065"/>
    </row>
    <row r="133" spans="1:52" ht="12.75">
      <c r="A133" s="1065"/>
      <c r="B133" s="1065"/>
      <c r="C133" s="1065"/>
      <c r="D133" s="1065"/>
      <c r="E133" s="1065"/>
      <c r="F133" s="1065"/>
      <c r="G133" s="1065"/>
      <c r="H133" s="1125"/>
      <c r="I133" s="1125"/>
      <c r="J133" s="1125"/>
      <c r="K133" s="1125"/>
      <c r="L133" s="1125"/>
      <c r="M133" s="1125"/>
      <c r="N133" s="1125"/>
      <c r="O133" s="1125"/>
      <c r="P133" s="1125"/>
      <c r="Q133" s="1125"/>
      <c r="R133" s="1125"/>
      <c r="S133" s="1125"/>
      <c r="T133" s="1125"/>
      <c r="U133" s="1125"/>
      <c r="V133" s="1125"/>
      <c r="W133" s="1125"/>
      <c r="X133" s="1125"/>
      <c r="Y133" s="1125"/>
      <c r="Z133" s="1065"/>
      <c r="AA133" s="1065"/>
      <c r="AB133" s="1065"/>
      <c r="AC133" s="1065"/>
      <c r="AD133" s="1065"/>
      <c r="AE133" s="1065"/>
      <c r="AF133" s="1065"/>
      <c r="AG133" s="1065"/>
      <c r="AH133" s="1065"/>
      <c r="AI133" s="1065"/>
      <c r="AJ133" s="1065"/>
      <c r="AK133" s="1065"/>
      <c r="AL133" s="1065"/>
      <c r="AM133" s="1065"/>
      <c r="AN133" s="1065"/>
      <c r="AO133" s="1065"/>
      <c r="AP133" s="1065"/>
      <c r="AQ133" s="1065"/>
      <c r="AR133" s="1065"/>
      <c r="AS133" s="1065"/>
      <c r="AT133" s="1065"/>
      <c r="AU133" s="1065"/>
      <c r="AV133" s="1065"/>
      <c r="AW133" s="1065"/>
      <c r="AX133" s="1065"/>
      <c r="AY133" s="1065"/>
      <c r="AZ133" s="1065"/>
    </row>
    <row r="134" spans="1:52" ht="12.75">
      <c r="A134" s="1065"/>
      <c r="B134" s="1065"/>
      <c r="C134" s="1065"/>
      <c r="D134" s="1065"/>
      <c r="E134" s="1065"/>
      <c r="F134" s="1065"/>
      <c r="G134" s="1065"/>
      <c r="H134" s="1125"/>
      <c r="I134" s="1125"/>
      <c r="J134" s="1125"/>
      <c r="K134" s="1125"/>
      <c r="L134" s="1125"/>
      <c r="M134" s="1125"/>
      <c r="N134" s="1125"/>
      <c r="O134" s="1125"/>
      <c r="P134" s="1125"/>
      <c r="Q134" s="1125"/>
      <c r="R134" s="1125"/>
      <c r="S134" s="1125"/>
      <c r="T134" s="1125"/>
      <c r="U134" s="1125"/>
      <c r="V134" s="1125"/>
      <c r="W134" s="1125"/>
      <c r="X134" s="1125"/>
      <c r="Y134" s="1125"/>
      <c r="Z134" s="1065"/>
      <c r="AA134" s="1065"/>
      <c r="AB134" s="1065"/>
      <c r="AC134" s="1065"/>
      <c r="AD134" s="1065"/>
      <c r="AE134" s="1065"/>
      <c r="AF134" s="1065"/>
      <c r="AG134" s="1065"/>
      <c r="AH134" s="1065"/>
      <c r="AI134" s="1065"/>
      <c r="AJ134" s="1065"/>
      <c r="AK134" s="1065"/>
      <c r="AL134" s="1065"/>
      <c r="AM134" s="1065"/>
      <c r="AN134" s="1065"/>
      <c r="AO134" s="1065"/>
      <c r="AP134" s="1065"/>
      <c r="AQ134" s="1065"/>
      <c r="AR134" s="1065"/>
      <c r="AS134" s="1065"/>
      <c r="AT134" s="1065"/>
      <c r="AU134" s="1065"/>
      <c r="AV134" s="1065"/>
      <c r="AW134" s="1065"/>
      <c r="AX134" s="1065"/>
      <c r="AY134" s="1065"/>
      <c r="AZ134" s="1065"/>
    </row>
    <row r="135" spans="1:52" ht="12.75">
      <c r="A135" s="1065"/>
      <c r="B135" s="1065"/>
      <c r="C135" s="1065"/>
      <c r="D135" s="1065"/>
      <c r="E135" s="1065"/>
      <c r="F135" s="1065"/>
      <c r="G135" s="1065"/>
      <c r="H135" s="1125"/>
      <c r="I135" s="1125"/>
      <c r="J135" s="1125"/>
      <c r="K135" s="1125"/>
      <c r="L135" s="1125"/>
      <c r="M135" s="1125"/>
      <c r="N135" s="1125"/>
      <c r="O135" s="1125"/>
      <c r="P135" s="1125"/>
      <c r="Q135" s="1125"/>
      <c r="R135" s="1125"/>
      <c r="S135" s="1125"/>
      <c r="T135" s="1125"/>
      <c r="U135" s="1125"/>
      <c r="V135" s="1125"/>
      <c r="W135" s="1125"/>
      <c r="X135" s="1125"/>
      <c r="Y135" s="1125"/>
      <c r="Z135" s="1065"/>
      <c r="AA135" s="1065"/>
      <c r="AB135" s="1065"/>
      <c r="AC135" s="1065"/>
      <c r="AD135" s="1065"/>
      <c r="AE135" s="1065"/>
      <c r="AF135" s="1065"/>
      <c r="AG135" s="1065"/>
      <c r="AH135" s="1065"/>
      <c r="AI135" s="1065"/>
      <c r="AJ135" s="1065"/>
      <c r="AK135" s="1065"/>
      <c r="AL135" s="1065"/>
      <c r="AM135" s="1065"/>
      <c r="AN135" s="1065"/>
      <c r="AO135" s="1065"/>
      <c r="AP135" s="1065"/>
      <c r="AQ135" s="1065"/>
      <c r="AR135" s="1065"/>
      <c r="AS135" s="1065"/>
      <c r="AT135" s="1065"/>
      <c r="AU135" s="1065"/>
      <c r="AV135" s="1065"/>
      <c r="AW135" s="1065"/>
      <c r="AX135" s="1065"/>
      <c r="AY135" s="1065"/>
      <c r="AZ135" s="1065"/>
    </row>
    <row r="136" spans="1:52" ht="12.75">
      <c r="A136" s="1065"/>
      <c r="B136" s="1065"/>
      <c r="C136" s="1065"/>
      <c r="D136" s="1065"/>
      <c r="E136" s="1065"/>
      <c r="F136" s="1065"/>
      <c r="G136" s="1065"/>
      <c r="H136" s="1125"/>
      <c r="I136" s="1125"/>
      <c r="J136" s="1125"/>
      <c r="K136" s="1125"/>
      <c r="L136" s="1125"/>
      <c r="M136" s="1125"/>
      <c r="N136" s="1125"/>
      <c r="O136" s="1125"/>
      <c r="P136" s="1125"/>
      <c r="Q136" s="1125"/>
      <c r="R136" s="1125"/>
      <c r="S136" s="1125"/>
      <c r="T136" s="1125"/>
      <c r="U136" s="1125"/>
      <c r="V136" s="1125"/>
      <c r="W136" s="1125"/>
      <c r="X136" s="1125"/>
      <c r="Y136" s="1125"/>
      <c r="Z136" s="1065"/>
      <c r="AA136" s="1065"/>
      <c r="AB136" s="1065"/>
      <c r="AC136" s="1065"/>
      <c r="AD136" s="1065"/>
      <c r="AE136" s="1065"/>
      <c r="AF136" s="1065"/>
      <c r="AG136" s="1065"/>
      <c r="AH136" s="1065"/>
      <c r="AI136" s="1065"/>
      <c r="AJ136" s="1065"/>
      <c r="AK136" s="1065"/>
      <c r="AL136" s="1065"/>
      <c r="AM136" s="1065"/>
      <c r="AN136" s="1065"/>
      <c r="AO136" s="1065"/>
      <c r="AP136" s="1065"/>
      <c r="AQ136" s="1065"/>
      <c r="AR136" s="1065"/>
      <c r="AS136" s="1065"/>
      <c r="AT136" s="1065"/>
      <c r="AU136" s="1065"/>
      <c r="AV136" s="1065"/>
      <c r="AW136" s="1065"/>
      <c r="AX136" s="1065"/>
      <c r="AY136" s="1065"/>
      <c r="AZ136" s="1065"/>
    </row>
    <row r="137" spans="1:52" ht="12.75">
      <c r="A137" s="1065"/>
      <c r="B137" s="1065"/>
      <c r="C137" s="1065"/>
      <c r="D137" s="1065"/>
      <c r="E137" s="1065"/>
      <c r="F137" s="1065"/>
      <c r="G137" s="1065"/>
      <c r="H137" s="1125"/>
      <c r="I137" s="1125"/>
      <c r="J137" s="1125"/>
      <c r="K137" s="1125"/>
      <c r="L137" s="1125"/>
      <c r="M137" s="1125"/>
      <c r="N137" s="1125"/>
      <c r="O137" s="1125"/>
      <c r="P137" s="1125"/>
      <c r="Q137" s="1125"/>
      <c r="R137" s="1125"/>
      <c r="S137" s="1125"/>
      <c r="T137" s="1125"/>
      <c r="U137" s="1125"/>
      <c r="V137" s="1125"/>
      <c r="W137" s="1125"/>
      <c r="X137" s="1125"/>
      <c r="Y137" s="1125"/>
      <c r="Z137" s="1065"/>
      <c r="AA137" s="1065"/>
      <c r="AB137" s="1065"/>
      <c r="AC137" s="1065"/>
      <c r="AD137" s="1065"/>
      <c r="AE137" s="1065"/>
      <c r="AF137" s="1065"/>
      <c r="AG137" s="1065"/>
      <c r="AH137" s="1065"/>
      <c r="AI137" s="1065"/>
      <c r="AJ137" s="1065"/>
      <c r="AK137" s="1065"/>
      <c r="AL137" s="1065"/>
      <c r="AM137" s="1065"/>
      <c r="AN137" s="1065"/>
      <c r="AO137" s="1065"/>
      <c r="AP137" s="1065"/>
      <c r="AQ137" s="1065"/>
      <c r="AR137" s="1065"/>
      <c r="AS137" s="1065"/>
      <c r="AT137" s="1065"/>
      <c r="AU137" s="1065"/>
      <c r="AV137" s="1065"/>
      <c r="AW137" s="1065"/>
      <c r="AX137" s="1065"/>
      <c r="AY137" s="1065"/>
      <c r="AZ137" s="1065"/>
    </row>
    <row r="138" spans="1:52" ht="12.75">
      <c r="A138" s="1065"/>
      <c r="B138" s="1065"/>
      <c r="C138" s="1065"/>
      <c r="D138" s="1065"/>
      <c r="E138" s="1065"/>
      <c r="F138" s="1065"/>
      <c r="G138" s="1065"/>
      <c r="H138" s="1125"/>
      <c r="I138" s="1125"/>
      <c r="J138" s="1125"/>
      <c r="K138" s="1125"/>
      <c r="L138" s="1125"/>
      <c r="M138" s="1125"/>
      <c r="N138" s="1125"/>
      <c r="O138" s="1125"/>
      <c r="P138" s="1125"/>
      <c r="Q138" s="1125"/>
      <c r="R138" s="1125"/>
      <c r="S138" s="1125"/>
      <c r="T138" s="1125"/>
      <c r="U138" s="1125"/>
      <c r="V138" s="1125"/>
      <c r="W138" s="1125"/>
      <c r="X138" s="1125"/>
      <c r="Y138" s="1125"/>
      <c r="Z138" s="1065"/>
      <c r="AA138" s="1065"/>
      <c r="AB138" s="1065"/>
      <c r="AC138" s="1065"/>
      <c r="AD138" s="1065"/>
      <c r="AE138" s="1065"/>
      <c r="AF138" s="1065"/>
      <c r="AG138" s="1065"/>
      <c r="AH138" s="1065"/>
      <c r="AI138" s="1065"/>
      <c r="AJ138" s="1065"/>
      <c r="AK138" s="1065"/>
      <c r="AL138" s="1065"/>
      <c r="AM138" s="1065"/>
      <c r="AN138" s="1065"/>
      <c r="AO138" s="1065"/>
      <c r="AP138" s="1065"/>
      <c r="AQ138" s="1065"/>
      <c r="AR138" s="1065"/>
      <c r="AS138" s="1065"/>
      <c r="AT138" s="1065"/>
      <c r="AU138" s="1065"/>
      <c r="AV138" s="1065"/>
      <c r="AW138" s="1065"/>
      <c r="AX138" s="1065"/>
      <c r="AY138" s="1065"/>
      <c r="AZ138" s="1065"/>
    </row>
    <row r="139" spans="1:52" ht="12.75">
      <c r="A139" s="1065"/>
      <c r="B139" s="1065"/>
      <c r="C139" s="1065"/>
      <c r="D139" s="1065"/>
      <c r="E139" s="1065"/>
      <c r="F139" s="1065"/>
      <c r="G139" s="1065"/>
      <c r="H139" s="1125"/>
      <c r="I139" s="1125"/>
      <c r="J139" s="1125"/>
      <c r="K139" s="1125"/>
      <c r="L139" s="1125"/>
      <c r="M139" s="1125"/>
      <c r="N139" s="1125"/>
      <c r="O139" s="1125"/>
      <c r="P139" s="1125"/>
      <c r="Q139" s="1125"/>
      <c r="R139" s="1125"/>
      <c r="S139" s="1125"/>
      <c r="T139" s="1125"/>
      <c r="U139" s="1125"/>
      <c r="V139" s="1125"/>
      <c r="W139" s="1125"/>
      <c r="X139" s="1125"/>
      <c r="Y139" s="1125"/>
      <c r="Z139" s="1065"/>
      <c r="AA139" s="1065"/>
      <c r="AB139" s="1065"/>
      <c r="AC139" s="1065"/>
      <c r="AD139" s="1065"/>
      <c r="AE139" s="1065"/>
      <c r="AF139" s="1065"/>
      <c r="AG139" s="1065"/>
      <c r="AH139" s="1065"/>
      <c r="AI139" s="1065"/>
      <c r="AJ139" s="1065"/>
      <c r="AK139" s="1065"/>
      <c r="AL139" s="1065"/>
      <c r="AM139" s="1065"/>
      <c r="AN139" s="1065"/>
      <c r="AO139" s="1065"/>
      <c r="AP139" s="1065"/>
      <c r="AQ139" s="1065"/>
      <c r="AR139" s="1065"/>
      <c r="AS139" s="1065"/>
      <c r="AT139" s="1065"/>
      <c r="AU139" s="1065"/>
      <c r="AV139" s="1065"/>
      <c r="AW139" s="1065"/>
      <c r="AX139" s="1065"/>
      <c r="AY139" s="1065"/>
      <c r="AZ139" s="1065"/>
    </row>
    <row r="140" spans="1:52" ht="12.75">
      <c r="A140" s="1065"/>
      <c r="B140" s="1065"/>
      <c r="C140" s="1065"/>
      <c r="D140" s="1065"/>
      <c r="E140" s="1065"/>
      <c r="F140" s="1065"/>
      <c r="G140" s="1065"/>
      <c r="H140" s="1125"/>
      <c r="I140" s="1125"/>
      <c r="J140" s="1125"/>
      <c r="K140" s="1125"/>
      <c r="L140" s="1125"/>
      <c r="M140" s="1125"/>
      <c r="N140" s="1125"/>
      <c r="O140" s="1125"/>
      <c r="P140" s="1125"/>
      <c r="Q140" s="1125"/>
      <c r="R140" s="1125"/>
      <c r="S140" s="1125"/>
      <c r="T140" s="1125"/>
      <c r="U140" s="1125"/>
      <c r="V140" s="1125"/>
      <c r="W140" s="1125"/>
      <c r="X140" s="1125"/>
      <c r="Y140" s="1125"/>
      <c r="Z140" s="1065"/>
      <c r="AA140" s="1065"/>
      <c r="AB140" s="1065"/>
      <c r="AC140" s="1065"/>
      <c r="AD140" s="1065"/>
      <c r="AE140" s="1065"/>
      <c r="AF140" s="1065"/>
      <c r="AG140" s="1065"/>
      <c r="AH140" s="1065"/>
      <c r="AI140" s="1065"/>
      <c r="AJ140" s="1065"/>
      <c r="AK140" s="1065"/>
      <c r="AL140" s="1065"/>
      <c r="AM140" s="1065"/>
      <c r="AN140" s="1065"/>
      <c r="AO140" s="1065"/>
      <c r="AP140" s="1065"/>
      <c r="AQ140" s="1065"/>
      <c r="AR140" s="1065"/>
      <c r="AS140" s="1065"/>
      <c r="AT140" s="1065"/>
      <c r="AU140" s="1065"/>
      <c r="AV140" s="1065"/>
      <c r="AW140" s="1065"/>
      <c r="AX140" s="1065"/>
      <c r="AY140" s="1065"/>
      <c r="AZ140" s="1065"/>
    </row>
    <row r="141" spans="1:52" ht="12.75">
      <c r="A141" s="1065"/>
      <c r="B141" s="1065"/>
      <c r="C141" s="1065"/>
      <c r="D141" s="1065"/>
      <c r="E141" s="1065"/>
      <c r="F141" s="1065"/>
      <c r="G141" s="1065"/>
      <c r="H141" s="1125"/>
      <c r="I141" s="1125"/>
      <c r="J141" s="1125"/>
      <c r="K141" s="1125"/>
      <c r="L141" s="1125"/>
      <c r="M141" s="1125"/>
      <c r="N141" s="1125"/>
      <c r="O141" s="1125"/>
      <c r="P141" s="1125"/>
      <c r="Q141" s="1125"/>
      <c r="R141" s="1125"/>
      <c r="S141" s="1125"/>
      <c r="T141" s="1125"/>
      <c r="U141" s="1125"/>
      <c r="V141" s="1125"/>
      <c r="W141" s="1125"/>
      <c r="X141" s="1125"/>
      <c r="Y141" s="1125"/>
      <c r="Z141" s="1065"/>
      <c r="AA141" s="1065"/>
      <c r="AB141" s="1065"/>
      <c r="AC141" s="1065"/>
      <c r="AD141" s="1065"/>
      <c r="AE141" s="1065"/>
      <c r="AF141" s="1065"/>
      <c r="AG141" s="1065"/>
      <c r="AH141" s="1065"/>
      <c r="AI141" s="1065"/>
      <c r="AJ141" s="1065"/>
      <c r="AK141" s="1065"/>
      <c r="AL141" s="1065"/>
      <c r="AM141" s="1065"/>
      <c r="AN141" s="1065"/>
      <c r="AO141" s="1065"/>
      <c r="AP141" s="1065"/>
      <c r="AQ141" s="1065"/>
      <c r="AR141" s="1065"/>
      <c r="AS141" s="1065"/>
      <c r="AT141" s="1065"/>
      <c r="AU141" s="1065"/>
      <c r="AV141" s="1065"/>
      <c r="AW141" s="1065"/>
      <c r="AX141" s="1065"/>
      <c r="AY141" s="1065"/>
      <c r="AZ141" s="1065"/>
    </row>
    <row r="142" spans="1:52" ht="12.75">
      <c r="A142" s="1065"/>
      <c r="B142" s="1065"/>
      <c r="C142" s="1065"/>
      <c r="D142" s="1065"/>
      <c r="E142" s="1065"/>
      <c r="F142" s="1065"/>
      <c r="G142" s="1065"/>
      <c r="H142" s="1125"/>
      <c r="I142" s="1125"/>
      <c r="J142" s="1125"/>
      <c r="K142" s="1125"/>
      <c r="L142" s="1125"/>
      <c r="M142" s="1125"/>
      <c r="N142" s="1125"/>
      <c r="O142" s="1125"/>
      <c r="P142" s="1125"/>
      <c r="Q142" s="1125"/>
      <c r="R142" s="1125"/>
      <c r="S142" s="1125"/>
      <c r="T142" s="1125"/>
      <c r="U142" s="1125"/>
      <c r="V142" s="1125"/>
      <c r="W142" s="1125"/>
      <c r="X142" s="1125"/>
      <c r="Y142" s="1125"/>
      <c r="Z142" s="1065"/>
      <c r="AA142" s="1065"/>
      <c r="AB142" s="1065"/>
      <c r="AC142" s="1065"/>
      <c r="AD142" s="1065"/>
      <c r="AE142" s="1065"/>
      <c r="AF142" s="1065"/>
      <c r="AG142" s="1065"/>
      <c r="AH142" s="1065"/>
      <c r="AI142" s="1065"/>
      <c r="AJ142" s="1065"/>
      <c r="AK142" s="1065"/>
      <c r="AL142" s="1065"/>
      <c r="AM142" s="1065"/>
      <c r="AN142" s="1065"/>
      <c r="AO142" s="1065"/>
      <c r="AP142" s="1065"/>
      <c r="AQ142" s="1065"/>
      <c r="AR142" s="1065"/>
      <c r="AS142" s="1065"/>
      <c r="AT142" s="1065"/>
      <c r="AU142" s="1065"/>
      <c r="AV142" s="1065"/>
      <c r="AW142" s="1065"/>
      <c r="AX142" s="1065"/>
      <c r="AY142" s="1065"/>
      <c r="AZ142" s="1065"/>
    </row>
    <row r="143" spans="1:52" ht="12.75">
      <c r="A143" s="1065"/>
      <c r="B143" s="1065"/>
      <c r="C143" s="1065"/>
      <c r="D143" s="1065"/>
      <c r="E143" s="1065"/>
      <c r="F143" s="1065"/>
      <c r="G143" s="1065"/>
      <c r="H143" s="1125"/>
      <c r="I143" s="1125"/>
      <c r="J143" s="1125"/>
      <c r="K143" s="1125"/>
      <c r="L143" s="1125"/>
      <c r="M143" s="1125"/>
      <c r="N143" s="1125"/>
      <c r="O143" s="1125"/>
      <c r="P143" s="1125"/>
      <c r="Q143" s="1125"/>
      <c r="R143" s="1125"/>
      <c r="S143" s="1125"/>
      <c r="T143" s="1125"/>
      <c r="U143" s="1125"/>
      <c r="V143" s="1125"/>
      <c r="W143" s="1125"/>
      <c r="X143" s="1125"/>
      <c r="Y143" s="1125"/>
      <c r="Z143" s="1065"/>
      <c r="AA143" s="1065"/>
      <c r="AB143" s="1065"/>
      <c r="AC143" s="1065"/>
      <c r="AD143" s="1065"/>
      <c r="AE143" s="1065"/>
      <c r="AF143" s="1065"/>
      <c r="AG143" s="1065"/>
      <c r="AH143" s="1065"/>
      <c r="AI143" s="1065"/>
      <c r="AJ143" s="1065"/>
      <c r="AK143" s="1065"/>
      <c r="AL143" s="1065"/>
      <c r="AM143" s="1065"/>
      <c r="AN143" s="1065"/>
      <c r="AO143" s="1065"/>
      <c r="AP143" s="1065"/>
      <c r="AQ143" s="1065"/>
      <c r="AR143" s="1065"/>
      <c r="AS143" s="1065"/>
      <c r="AT143" s="1065"/>
      <c r="AU143" s="1065"/>
      <c r="AV143" s="1065"/>
      <c r="AW143" s="1065"/>
      <c r="AX143" s="1065"/>
      <c r="AY143" s="1065"/>
      <c r="AZ143" s="1065"/>
    </row>
    <row r="144" spans="1:52" ht="12.75">
      <c r="A144" s="1065"/>
      <c r="B144" s="1065"/>
      <c r="C144" s="1065"/>
      <c r="D144" s="1065"/>
      <c r="E144" s="1065"/>
      <c r="F144" s="1065"/>
      <c r="G144" s="1065"/>
      <c r="H144" s="1125"/>
      <c r="I144" s="1125"/>
      <c r="J144" s="1125"/>
      <c r="K144" s="1125"/>
      <c r="L144" s="1125"/>
      <c r="M144" s="1125"/>
      <c r="N144" s="1125"/>
      <c r="O144" s="1125"/>
      <c r="P144" s="1125"/>
      <c r="Q144" s="1125"/>
      <c r="R144" s="1125"/>
      <c r="S144" s="1125"/>
      <c r="T144" s="1125"/>
      <c r="U144" s="1125"/>
      <c r="V144" s="1125"/>
      <c r="W144" s="1125"/>
      <c r="X144" s="1125"/>
      <c r="Y144" s="1125"/>
      <c r="Z144" s="1065"/>
      <c r="AA144" s="1065"/>
      <c r="AB144" s="1065"/>
      <c r="AC144" s="1065"/>
      <c r="AD144" s="1065"/>
      <c r="AE144" s="1065"/>
      <c r="AF144" s="1065"/>
      <c r="AG144" s="1065"/>
      <c r="AH144" s="1065"/>
      <c r="AI144" s="1065"/>
      <c r="AJ144" s="1065"/>
      <c r="AK144" s="1065"/>
      <c r="AL144" s="1065"/>
      <c r="AM144" s="1065"/>
      <c r="AN144" s="1065"/>
      <c r="AO144" s="1065"/>
      <c r="AP144" s="1065"/>
      <c r="AQ144" s="1065"/>
      <c r="AR144" s="1065"/>
      <c r="AS144" s="1065"/>
      <c r="AT144" s="1065"/>
      <c r="AU144" s="1065"/>
      <c r="AV144" s="1065"/>
      <c r="AW144" s="1065"/>
      <c r="AX144" s="1065"/>
      <c r="AY144" s="1065"/>
      <c r="AZ144" s="1065"/>
    </row>
    <row r="145" spans="1:52" ht="12.75">
      <c r="A145" s="1065"/>
      <c r="B145" s="1065"/>
      <c r="C145" s="1065"/>
      <c r="D145" s="1065"/>
      <c r="E145" s="1065"/>
      <c r="F145" s="1065"/>
      <c r="G145" s="1065"/>
      <c r="H145" s="1125"/>
      <c r="I145" s="1125"/>
      <c r="J145" s="1125"/>
      <c r="K145" s="1125"/>
      <c r="L145" s="1125"/>
      <c r="M145" s="1125"/>
      <c r="N145" s="1125"/>
      <c r="O145" s="1125"/>
      <c r="P145" s="1125"/>
      <c r="Q145" s="1125"/>
      <c r="R145" s="1125"/>
      <c r="S145" s="1125"/>
      <c r="T145" s="1125"/>
      <c r="U145" s="1125"/>
      <c r="V145" s="1125"/>
      <c r="W145" s="1125"/>
      <c r="X145" s="1125"/>
      <c r="Y145" s="1125"/>
      <c r="Z145" s="1065"/>
      <c r="AA145" s="1065"/>
      <c r="AB145" s="1065"/>
      <c r="AC145" s="1065"/>
      <c r="AD145" s="1065"/>
      <c r="AE145" s="1065"/>
      <c r="AF145" s="1065"/>
      <c r="AG145" s="1065"/>
      <c r="AH145" s="1065"/>
      <c r="AI145" s="1065"/>
      <c r="AJ145" s="1065"/>
      <c r="AK145" s="1065"/>
      <c r="AL145" s="1065"/>
      <c r="AM145" s="1065"/>
      <c r="AN145" s="1065"/>
      <c r="AO145" s="1065"/>
      <c r="AP145" s="1065"/>
      <c r="AQ145" s="1065"/>
      <c r="AR145" s="1065"/>
      <c r="AS145" s="1065"/>
      <c r="AT145" s="1065"/>
      <c r="AU145" s="1065"/>
      <c r="AV145" s="1065"/>
      <c r="AW145" s="1065"/>
      <c r="AX145" s="1065"/>
      <c r="AY145" s="1065"/>
      <c r="AZ145" s="1065"/>
    </row>
    <row r="146" spans="1:52" ht="12.75">
      <c r="A146" s="1065"/>
      <c r="B146" s="1065"/>
      <c r="C146" s="1065"/>
      <c r="D146" s="1065"/>
      <c r="E146" s="1065"/>
      <c r="F146" s="1065"/>
      <c r="G146" s="1065"/>
      <c r="H146" s="1125"/>
      <c r="I146" s="1125"/>
      <c r="J146" s="1125"/>
      <c r="K146" s="1125"/>
      <c r="L146" s="1125"/>
      <c r="M146" s="1125"/>
      <c r="N146" s="1125"/>
      <c r="O146" s="1125"/>
      <c r="P146" s="1125"/>
      <c r="Q146" s="1125"/>
      <c r="R146" s="1125"/>
      <c r="S146" s="1125"/>
      <c r="T146" s="1125"/>
      <c r="U146" s="1125"/>
      <c r="V146" s="1125"/>
      <c r="W146" s="1125"/>
      <c r="X146" s="1125"/>
      <c r="Y146" s="1125"/>
      <c r="Z146" s="1065"/>
      <c r="AA146" s="1065"/>
      <c r="AB146" s="1065"/>
      <c r="AC146" s="1065"/>
      <c r="AD146" s="1065"/>
      <c r="AE146" s="1065"/>
      <c r="AF146" s="1065"/>
      <c r="AG146" s="1065"/>
      <c r="AH146" s="1065"/>
      <c r="AI146" s="1065"/>
      <c r="AJ146" s="1065"/>
      <c r="AK146" s="1065"/>
      <c r="AL146" s="1065"/>
      <c r="AM146" s="1065"/>
      <c r="AN146" s="1065"/>
      <c r="AO146" s="1065"/>
      <c r="AP146" s="1065"/>
      <c r="AQ146" s="1065"/>
      <c r="AR146" s="1065"/>
      <c r="AS146" s="1065"/>
      <c r="AT146" s="1065"/>
      <c r="AU146" s="1065"/>
      <c r="AV146" s="1065"/>
      <c r="AW146" s="1065"/>
      <c r="AX146" s="1065"/>
      <c r="AY146" s="1065"/>
      <c r="AZ146" s="1065"/>
    </row>
    <row r="147" spans="1:52" ht="12.75">
      <c r="A147" s="1065"/>
      <c r="B147" s="1065"/>
      <c r="C147" s="1065"/>
      <c r="D147" s="1065"/>
      <c r="E147" s="1065"/>
      <c r="F147" s="1065"/>
      <c r="G147" s="1065"/>
      <c r="H147" s="1125"/>
      <c r="I147" s="1125"/>
      <c r="J147" s="1125"/>
      <c r="K147" s="1125"/>
      <c r="L147" s="1125"/>
      <c r="M147" s="1125"/>
      <c r="N147" s="1125"/>
      <c r="O147" s="1125"/>
      <c r="P147" s="1125"/>
      <c r="Q147" s="1125"/>
      <c r="R147" s="1125"/>
      <c r="S147" s="1125"/>
      <c r="T147" s="1125"/>
      <c r="U147" s="1125"/>
      <c r="V147" s="1125"/>
      <c r="W147" s="1125"/>
      <c r="X147" s="1125"/>
      <c r="Y147" s="1125"/>
      <c r="Z147" s="1065"/>
      <c r="AA147" s="1065"/>
      <c r="AB147" s="1065"/>
      <c r="AC147" s="1065"/>
      <c r="AD147" s="1065"/>
      <c r="AE147" s="1065"/>
      <c r="AF147" s="1065"/>
      <c r="AG147" s="1065"/>
      <c r="AH147" s="1065"/>
      <c r="AI147" s="1065"/>
      <c r="AJ147" s="1065"/>
      <c r="AK147" s="1065"/>
      <c r="AL147" s="1065"/>
      <c r="AM147" s="1065"/>
      <c r="AN147" s="1065"/>
      <c r="AO147" s="1065"/>
      <c r="AP147" s="1065"/>
      <c r="AQ147" s="1065"/>
      <c r="AR147" s="1065"/>
      <c r="AS147" s="1065"/>
      <c r="AT147" s="1065"/>
      <c r="AU147" s="1065"/>
      <c r="AV147" s="1065"/>
      <c r="AW147" s="1065"/>
      <c r="AX147" s="1065"/>
      <c r="AY147" s="1065"/>
      <c r="AZ147" s="1065"/>
    </row>
    <row r="148" spans="1:52" ht="12.75">
      <c r="A148" s="1065"/>
      <c r="B148" s="1065"/>
      <c r="C148" s="1065"/>
      <c r="D148" s="1065"/>
      <c r="E148" s="1065"/>
      <c r="F148" s="1065"/>
      <c r="G148" s="1065"/>
      <c r="H148" s="1125"/>
      <c r="I148" s="1125"/>
      <c r="J148" s="1125"/>
      <c r="K148" s="1125"/>
      <c r="L148" s="1125"/>
      <c r="M148" s="1125"/>
      <c r="N148" s="1125"/>
      <c r="O148" s="1125"/>
      <c r="P148" s="1125"/>
      <c r="Q148" s="1125"/>
      <c r="R148" s="1125"/>
      <c r="S148" s="1125"/>
      <c r="T148" s="1125"/>
      <c r="U148" s="1125"/>
      <c r="V148" s="1125"/>
      <c r="W148" s="1125"/>
      <c r="X148" s="1125"/>
      <c r="Y148" s="1125"/>
      <c r="Z148" s="1065"/>
      <c r="AA148" s="1065"/>
      <c r="AB148" s="1065"/>
      <c r="AC148" s="1065"/>
      <c r="AD148" s="1065"/>
      <c r="AE148" s="1065"/>
      <c r="AF148" s="1065"/>
      <c r="AG148" s="1065"/>
      <c r="AH148" s="1065"/>
      <c r="AI148" s="1065"/>
      <c r="AJ148" s="1065"/>
      <c r="AK148" s="1065"/>
      <c r="AL148" s="1065"/>
      <c r="AM148" s="1065"/>
      <c r="AN148" s="1065"/>
      <c r="AO148" s="1065"/>
      <c r="AP148" s="1065"/>
      <c r="AQ148" s="1065"/>
      <c r="AR148" s="1065"/>
      <c r="AS148" s="1065"/>
      <c r="AT148" s="1065"/>
      <c r="AU148" s="1065"/>
      <c r="AV148" s="1065"/>
      <c r="AW148" s="1065"/>
      <c r="AX148" s="1065"/>
      <c r="AY148" s="1065"/>
      <c r="AZ148" s="1065"/>
    </row>
    <row r="149" spans="1:52" ht="12.75">
      <c r="A149" s="1065"/>
      <c r="B149" s="1065"/>
      <c r="C149" s="1065"/>
      <c r="D149" s="1065"/>
      <c r="E149" s="1065"/>
      <c r="F149" s="1065"/>
      <c r="G149" s="1065"/>
      <c r="H149" s="1125"/>
      <c r="I149" s="1125"/>
      <c r="J149" s="1125"/>
      <c r="K149" s="1125"/>
      <c r="L149" s="1125"/>
      <c r="M149" s="1125"/>
      <c r="N149" s="1125"/>
      <c r="O149" s="1125"/>
      <c r="P149" s="1125"/>
      <c r="Q149" s="1125"/>
      <c r="R149" s="1125"/>
      <c r="S149" s="1125"/>
      <c r="T149" s="1125"/>
      <c r="U149" s="1125"/>
      <c r="V149" s="1125"/>
      <c r="W149" s="1125"/>
      <c r="X149" s="1125"/>
      <c r="Y149" s="1125"/>
      <c r="Z149" s="1065"/>
      <c r="AA149" s="1065"/>
      <c r="AB149" s="1065"/>
      <c r="AC149" s="1065"/>
      <c r="AD149" s="1065"/>
      <c r="AE149" s="1065"/>
      <c r="AF149" s="1065"/>
      <c r="AG149" s="1065"/>
      <c r="AH149" s="1065"/>
      <c r="AI149" s="1065"/>
      <c r="AJ149" s="1065"/>
      <c r="AK149" s="1065"/>
      <c r="AL149" s="1065"/>
      <c r="AM149" s="1065"/>
      <c r="AN149" s="1065"/>
      <c r="AO149" s="1065"/>
      <c r="AP149" s="1065"/>
      <c r="AQ149" s="1065"/>
      <c r="AR149" s="1065"/>
      <c r="AS149" s="1065"/>
      <c r="AT149" s="1065"/>
      <c r="AU149" s="1065"/>
      <c r="AV149" s="1065"/>
      <c r="AW149" s="1065"/>
      <c r="AX149" s="1065"/>
      <c r="AY149" s="1065"/>
      <c r="AZ149" s="1065"/>
    </row>
    <row r="150" spans="1:52" ht="12.75">
      <c r="A150" s="1065"/>
      <c r="B150" s="1065"/>
      <c r="C150" s="1065"/>
      <c r="D150" s="1065"/>
      <c r="E150" s="1065"/>
      <c r="F150" s="1065"/>
      <c r="G150" s="1065"/>
      <c r="H150" s="1125"/>
      <c r="I150" s="1125"/>
      <c r="J150" s="1125"/>
      <c r="K150" s="1125"/>
      <c r="L150" s="1125"/>
      <c r="M150" s="1125"/>
      <c r="N150" s="1125"/>
      <c r="O150" s="1125"/>
      <c r="P150" s="1125"/>
      <c r="Q150" s="1125"/>
      <c r="R150" s="1125"/>
      <c r="S150" s="1125"/>
      <c r="T150" s="1125"/>
      <c r="U150" s="1125"/>
      <c r="V150" s="1125"/>
      <c r="W150" s="1125"/>
      <c r="X150" s="1125"/>
      <c r="Y150" s="1125"/>
      <c r="Z150" s="1065"/>
      <c r="AA150" s="1065"/>
      <c r="AB150" s="1065"/>
      <c r="AC150" s="1065"/>
      <c r="AD150" s="1065"/>
      <c r="AE150" s="1065"/>
      <c r="AF150" s="1065"/>
      <c r="AG150" s="1065"/>
      <c r="AH150" s="1065"/>
      <c r="AI150" s="1065"/>
      <c r="AJ150" s="1065"/>
      <c r="AK150" s="1065"/>
      <c r="AL150" s="1065"/>
      <c r="AM150" s="1065"/>
      <c r="AN150" s="1065"/>
      <c r="AO150" s="1065"/>
      <c r="AP150" s="1065"/>
      <c r="AQ150" s="1065"/>
      <c r="AR150" s="1065"/>
      <c r="AS150" s="1065"/>
      <c r="AT150" s="1065"/>
      <c r="AU150" s="1065"/>
      <c r="AV150" s="1065"/>
      <c r="AW150" s="1065"/>
      <c r="AX150" s="1065"/>
      <c r="AY150" s="1065"/>
      <c r="AZ150" s="1065"/>
    </row>
    <row r="151" spans="1:52" ht="12.75">
      <c r="A151" s="1065"/>
      <c r="B151" s="1065"/>
      <c r="C151" s="1065"/>
      <c r="D151" s="1065"/>
      <c r="E151" s="1065"/>
      <c r="F151" s="1065"/>
      <c r="G151" s="1065"/>
      <c r="H151" s="1125"/>
      <c r="I151" s="1125"/>
      <c r="J151" s="1125"/>
      <c r="K151" s="1125"/>
      <c r="L151" s="1125"/>
      <c r="M151" s="1125"/>
      <c r="N151" s="1125"/>
      <c r="O151" s="1125"/>
      <c r="P151" s="1125"/>
      <c r="Q151" s="1125"/>
      <c r="R151" s="1125"/>
      <c r="S151" s="1125"/>
      <c r="T151" s="1125"/>
      <c r="U151" s="1125"/>
      <c r="V151" s="1125"/>
      <c r="W151" s="1125"/>
      <c r="X151" s="1125"/>
      <c r="Y151" s="1125"/>
      <c r="Z151" s="1065"/>
      <c r="AA151" s="1065"/>
      <c r="AB151" s="1065"/>
      <c r="AC151" s="1065"/>
      <c r="AD151" s="1065"/>
      <c r="AE151" s="1065"/>
      <c r="AF151" s="1065"/>
      <c r="AG151" s="1065"/>
      <c r="AH151" s="1065"/>
      <c r="AI151" s="1065"/>
      <c r="AJ151" s="1065"/>
      <c r="AK151" s="1065"/>
      <c r="AL151" s="1065"/>
      <c r="AM151" s="1065"/>
      <c r="AN151" s="1065"/>
      <c r="AO151" s="1065"/>
      <c r="AP151" s="1065"/>
      <c r="AQ151" s="1065"/>
      <c r="AR151" s="1065"/>
      <c r="AS151" s="1065"/>
      <c r="AT151" s="1065"/>
      <c r="AU151" s="1065"/>
      <c r="AV151" s="1065"/>
      <c r="AW151" s="1065"/>
      <c r="AX151" s="1065"/>
      <c r="AY151" s="1065"/>
      <c r="AZ151" s="1065"/>
    </row>
    <row r="152" spans="1:52" ht="12.75">
      <c r="A152" s="1065"/>
      <c r="B152" s="1065"/>
      <c r="C152" s="1065"/>
      <c r="D152" s="1065"/>
      <c r="E152" s="1065"/>
      <c r="F152" s="1065"/>
      <c r="G152" s="1065"/>
      <c r="H152" s="1125"/>
      <c r="I152" s="1125"/>
      <c r="J152" s="1125"/>
      <c r="K152" s="1125"/>
      <c r="L152" s="1125"/>
      <c r="M152" s="1125"/>
      <c r="N152" s="1125"/>
      <c r="O152" s="1125"/>
      <c r="P152" s="1125"/>
      <c r="Q152" s="1125"/>
      <c r="R152" s="1125"/>
      <c r="S152" s="1125"/>
      <c r="T152" s="1125"/>
      <c r="U152" s="1125"/>
      <c r="V152" s="1125"/>
      <c r="W152" s="1125"/>
      <c r="X152" s="1125"/>
      <c r="Y152" s="1125"/>
      <c r="Z152" s="1065"/>
      <c r="AA152" s="1065"/>
      <c r="AB152" s="1065"/>
      <c r="AC152" s="1065"/>
      <c r="AD152" s="1065"/>
      <c r="AE152" s="1065"/>
      <c r="AF152" s="1065"/>
      <c r="AG152" s="1065"/>
      <c r="AH152" s="1065"/>
      <c r="AI152" s="1065"/>
      <c r="AJ152" s="1065"/>
      <c r="AK152" s="1065"/>
      <c r="AL152" s="1065"/>
      <c r="AM152" s="1065"/>
      <c r="AN152" s="1065"/>
      <c r="AO152" s="1065"/>
      <c r="AP152" s="1065"/>
      <c r="AQ152" s="1065"/>
      <c r="AR152" s="1065"/>
      <c r="AS152" s="1065"/>
      <c r="AT152" s="1065"/>
      <c r="AU152" s="1065"/>
      <c r="AV152" s="1065"/>
      <c r="AW152" s="1065"/>
      <c r="AX152" s="1065"/>
      <c r="AY152" s="1065"/>
      <c r="AZ152" s="1065"/>
    </row>
    <row r="153" spans="1:52" ht="12.75">
      <c r="A153" s="1065"/>
      <c r="B153" s="1065"/>
      <c r="C153" s="1065"/>
      <c r="D153" s="1065"/>
      <c r="E153" s="1065"/>
      <c r="F153" s="1065"/>
      <c r="G153" s="1065"/>
      <c r="H153" s="1125"/>
      <c r="I153" s="1125"/>
      <c r="J153" s="1125"/>
      <c r="K153" s="1125"/>
      <c r="L153" s="1125"/>
      <c r="M153" s="1125"/>
      <c r="N153" s="1125"/>
      <c r="O153" s="1125"/>
      <c r="P153" s="1125"/>
      <c r="Q153" s="1125"/>
      <c r="R153" s="1125"/>
      <c r="S153" s="1125"/>
      <c r="T153" s="1125"/>
      <c r="U153" s="1125"/>
      <c r="V153" s="1125"/>
      <c r="W153" s="1125"/>
      <c r="X153" s="1125"/>
      <c r="Y153" s="1125"/>
      <c r="Z153" s="1065"/>
      <c r="AA153" s="1065"/>
      <c r="AB153" s="1065"/>
      <c r="AC153" s="1065"/>
      <c r="AD153" s="1065"/>
      <c r="AE153" s="1065"/>
      <c r="AF153" s="1065"/>
      <c r="AG153" s="1065"/>
      <c r="AH153" s="1065"/>
      <c r="AI153" s="1065"/>
      <c r="AJ153" s="1065"/>
      <c r="AK153" s="1065"/>
      <c r="AL153" s="1065"/>
      <c r="AM153" s="1065"/>
      <c r="AN153" s="1065"/>
      <c r="AO153" s="1065"/>
      <c r="AP153" s="1065"/>
      <c r="AQ153" s="1065"/>
      <c r="AR153" s="1065"/>
      <c r="AS153" s="1065"/>
      <c r="AT153" s="1065"/>
      <c r="AU153" s="1065"/>
      <c r="AV153" s="1065"/>
      <c r="AW153" s="1065"/>
      <c r="AX153" s="1065"/>
      <c r="AY153" s="1065"/>
      <c r="AZ153" s="1065"/>
    </row>
    <row r="154" spans="1:52" ht="12.75">
      <c r="A154" s="1065"/>
      <c r="B154" s="1065"/>
      <c r="C154" s="1065"/>
      <c r="D154" s="1065"/>
      <c r="E154" s="1065"/>
      <c r="F154" s="1065"/>
      <c r="G154" s="1065"/>
      <c r="H154" s="1125"/>
      <c r="I154" s="1125"/>
      <c r="J154" s="1125"/>
      <c r="K154" s="1125"/>
      <c r="L154" s="1125"/>
      <c r="M154" s="1125"/>
      <c r="N154" s="1125"/>
      <c r="O154" s="1125"/>
      <c r="P154" s="1125"/>
      <c r="Q154" s="1125"/>
      <c r="R154" s="1125"/>
      <c r="S154" s="1125"/>
      <c r="T154" s="1125"/>
      <c r="U154" s="1125"/>
      <c r="V154" s="1125"/>
      <c r="W154" s="1125"/>
      <c r="X154" s="1125"/>
      <c r="Y154" s="1125"/>
      <c r="Z154" s="1065"/>
      <c r="AA154" s="1065"/>
      <c r="AB154" s="1065"/>
      <c r="AC154" s="1065"/>
      <c r="AD154" s="1065"/>
      <c r="AE154" s="1065"/>
      <c r="AF154" s="1065"/>
      <c r="AG154" s="1065"/>
      <c r="AH154" s="1065"/>
      <c r="AI154" s="1065"/>
      <c r="AJ154" s="1065"/>
      <c r="AK154" s="1065"/>
      <c r="AL154" s="1065"/>
      <c r="AM154" s="1065"/>
      <c r="AN154" s="1065"/>
      <c r="AO154" s="1065"/>
      <c r="AP154" s="1065"/>
      <c r="AQ154" s="1065"/>
      <c r="AR154" s="1065"/>
      <c r="AS154" s="1065"/>
      <c r="AT154" s="1065"/>
      <c r="AU154" s="1065"/>
      <c r="AV154" s="1065"/>
      <c r="AW154" s="1065"/>
      <c r="AX154" s="1065"/>
      <c r="AY154" s="1065"/>
      <c r="AZ154" s="1065"/>
    </row>
    <row r="155" spans="1:52" ht="12.75">
      <c r="A155" s="1065"/>
      <c r="B155" s="1065"/>
      <c r="C155" s="1065"/>
      <c r="D155" s="1065"/>
      <c r="E155" s="1065"/>
      <c r="F155" s="1065"/>
      <c r="G155" s="1065"/>
      <c r="H155" s="1125"/>
      <c r="I155" s="1125"/>
      <c r="J155" s="1125"/>
      <c r="K155" s="1125"/>
      <c r="L155" s="1125"/>
      <c r="M155" s="1125"/>
      <c r="N155" s="1125"/>
      <c r="O155" s="1125"/>
      <c r="P155" s="1125"/>
      <c r="Q155" s="1125"/>
      <c r="R155" s="1125"/>
      <c r="S155" s="1125"/>
      <c r="T155" s="1125"/>
      <c r="U155" s="1125"/>
      <c r="V155" s="1125"/>
      <c r="W155" s="1125"/>
      <c r="X155" s="1125"/>
      <c r="Y155" s="1125"/>
      <c r="Z155" s="1065"/>
      <c r="AA155" s="1065"/>
      <c r="AB155" s="1065"/>
      <c r="AC155" s="1065"/>
      <c r="AD155" s="1065"/>
      <c r="AE155" s="1065"/>
      <c r="AF155" s="1065"/>
      <c r="AG155" s="1065"/>
      <c r="AH155" s="1065"/>
      <c r="AI155" s="1065"/>
      <c r="AJ155" s="1065"/>
      <c r="AK155" s="1065"/>
      <c r="AL155" s="1065"/>
      <c r="AM155" s="1065"/>
      <c r="AN155" s="1065"/>
      <c r="AO155" s="1065"/>
      <c r="AP155" s="1065"/>
      <c r="AQ155" s="1065"/>
      <c r="AR155" s="1065"/>
      <c r="AS155" s="1065"/>
      <c r="AT155" s="1065"/>
      <c r="AU155" s="1065"/>
      <c r="AV155" s="1065"/>
      <c r="AW155" s="1065"/>
      <c r="AX155" s="1065"/>
      <c r="AY155" s="1065"/>
      <c r="AZ155" s="1065"/>
    </row>
    <row r="156" spans="1:52" ht="12.75">
      <c r="A156" s="1065"/>
      <c r="B156" s="1065"/>
      <c r="C156" s="1065"/>
      <c r="D156" s="1065"/>
      <c r="E156" s="1065"/>
      <c r="F156" s="1065"/>
      <c r="G156" s="1065"/>
      <c r="H156" s="1125"/>
      <c r="I156" s="1125"/>
      <c r="J156" s="1125"/>
      <c r="K156" s="1125"/>
      <c r="L156" s="1125"/>
      <c r="M156" s="1125"/>
      <c r="N156" s="1125"/>
      <c r="O156" s="1125"/>
      <c r="P156" s="1125"/>
      <c r="Q156" s="1125"/>
      <c r="R156" s="1125"/>
      <c r="S156" s="1125"/>
      <c r="T156" s="1125"/>
      <c r="U156" s="1125"/>
      <c r="V156" s="1125"/>
      <c r="W156" s="1125"/>
      <c r="X156" s="1125"/>
      <c r="Y156" s="1125"/>
      <c r="Z156" s="1065"/>
      <c r="AA156" s="1065"/>
      <c r="AB156" s="1065"/>
      <c r="AC156" s="1065"/>
      <c r="AD156" s="1065"/>
      <c r="AE156" s="1065"/>
      <c r="AF156" s="1065"/>
      <c r="AG156" s="1065"/>
      <c r="AH156" s="1065"/>
      <c r="AI156" s="1065"/>
      <c r="AJ156" s="1065"/>
      <c r="AK156" s="1065"/>
      <c r="AL156" s="1065"/>
      <c r="AM156" s="1065"/>
      <c r="AN156" s="1065"/>
      <c r="AO156" s="1065"/>
      <c r="AP156" s="1065"/>
      <c r="AQ156" s="1065"/>
      <c r="AR156" s="1065"/>
      <c r="AS156" s="1065"/>
      <c r="AT156" s="1065"/>
      <c r="AU156" s="1065"/>
      <c r="AV156" s="1065"/>
      <c r="AW156" s="1065"/>
      <c r="AX156" s="1065"/>
      <c r="AY156" s="1065"/>
      <c r="AZ156" s="1065"/>
    </row>
    <row r="157" spans="1:52" ht="12.75">
      <c r="A157" s="1065"/>
      <c r="B157" s="1065"/>
      <c r="C157" s="1065"/>
      <c r="D157" s="1065"/>
      <c r="E157" s="1065"/>
      <c r="F157" s="1065"/>
      <c r="G157" s="1065"/>
      <c r="H157" s="1125"/>
      <c r="I157" s="1125"/>
      <c r="J157" s="1125"/>
      <c r="K157" s="1125"/>
      <c r="L157" s="1125"/>
      <c r="M157" s="1125"/>
      <c r="N157" s="1125"/>
      <c r="O157" s="1125"/>
      <c r="P157" s="1125"/>
      <c r="Q157" s="1125"/>
      <c r="R157" s="1125"/>
      <c r="S157" s="1125"/>
      <c r="T157" s="1125"/>
      <c r="U157" s="1125"/>
      <c r="V157" s="1125"/>
      <c r="W157" s="1125"/>
      <c r="X157" s="1125"/>
      <c r="Y157" s="1125"/>
      <c r="Z157" s="1065"/>
      <c r="AA157" s="1065"/>
      <c r="AB157" s="1065"/>
      <c r="AC157" s="1065"/>
      <c r="AD157" s="1065"/>
      <c r="AE157" s="1065"/>
      <c r="AF157" s="1065"/>
      <c r="AG157" s="1065"/>
      <c r="AH157" s="1065"/>
      <c r="AI157" s="1065"/>
      <c r="AJ157" s="1065"/>
      <c r="AK157" s="1065"/>
      <c r="AL157" s="1065"/>
      <c r="AM157" s="1065"/>
      <c r="AN157" s="1065"/>
      <c r="AO157" s="1065"/>
      <c r="AP157" s="1065"/>
      <c r="AQ157" s="1065"/>
      <c r="AR157" s="1065"/>
      <c r="AS157" s="1065"/>
      <c r="AT157" s="1065"/>
      <c r="AU157" s="1065"/>
      <c r="AV157" s="1065"/>
      <c r="AW157" s="1065"/>
      <c r="AX157" s="1065"/>
      <c r="AY157" s="1065"/>
      <c r="AZ157" s="1065"/>
    </row>
    <row r="158" spans="1:52" ht="12.75">
      <c r="A158" s="1065"/>
      <c r="B158" s="1065"/>
      <c r="C158" s="1065"/>
      <c r="D158" s="1065"/>
      <c r="E158" s="1065"/>
      <c r="F158" s="1065"/>
      <c r="G158" s="1065"/>
      <c r="H158" s="1125"/>
      <c r="I158" s="1125"/>
      <c r="J158" s="1125"/>
      <c r="K158" s="1125"/>
      <c r="L158" s="1125"/>
      <c r="M158" s="1125"/>
      <c r="N158" s="1125"/>
      <c r="O158" s="1125"/>
      <c r="P158" s="1125"/>
      <c r="Q158" s="1125"/>
      <c r="R158" s="1125"/>
      <c r="S158" s="1125"/>
      <c r="T158" s="1125"/>
      <c r="U158" s="1125"/>
      <c r="V158" s="1125"/>
      <c r="W158" s="1125"/>
      <c r="X158" s="1125"/>
      <c r="Y158" s="1125"/>
      <c r="Z158" s="1065"/>
      <c r="AA158" s="1065"/>
      <c r="AB158" s="1065"/>
      <c r="AC158" s="1065"/>
      <c r="AD158" s="1065"/>
      <c r="AE158" s="1065"/>
      <c r="AF158" s="1065"/>
      <c r="AG158" s="1065"/>
      <c r="AH158" s="1065"/>
      <c r="AI158" s="1065"/>
      <c r="AJ158" s="1065"/>
      <c r="AK158" s="1065"/>
      <c r="AL158" s="1065"/>
      <c r="AM158" s="1065"/>
      <c r="AN158" s="1065"/>
      <c r="AO158" s="1065"/>
      <c r="AP158" s="1065"/>
      <c r="AQ158" s="1065"/>
      <c r="AR158" s="1065"/>
      <c r="AS158" s="1065"/>
      <c r="AT158" s="1065"/>
      <c r="AU158" s="1065"/>
      <c r="AV158" s="1065"/>
      <c r="AW158" s="1065"/>
      <c r="AX158" s="1065"/>
      <c r="AY158" s="1065"/>
      <c r="AZ158" s="1065"/>
    </row>
    <row r="159" spans="1:52" ht="12.75">
      <c r="A159" s="1065"/>
      <c r="B159" s="1065"/>
      <c r="C159" s="1065"/>
      <c r="D159" s="1065"/>
      <c r="E159" s="1065"/>
      <c r="F159" s="1065"/>
      <c r="G159" s="1065"/>
      <c r="H159" s="1125"/>
      <c r="I159" s="1125"/>
      <c r="J159" s="1125"/>
      <c r="K159" s="1125"/>
      <c r="L159" s="1125"/>
      <c r="M159" s="1125"/>
      <c r="N159" s="1125"/>
      <c r="O159" s="1125"/>
      <c r="P159" s="1125"/>
      <c r="Q159" s="1125"/>
      <c r="R159" s="1125"/>
      <c r="S159" s="1125"/>
      <c r="T159" s="1125"/>
      <c r="U159" s="1125"/>
      <c r="V159" s="1125"/>
      <c r="W159" s="1125"/>
      <c r="X159" s="1125"/>
      <c r="Y159" s="1125"/>
      <c r="Z159" s="1065"/>
      <c r="AA159" s="1065"/>
      <c r="AB159" s="1065"/>
      <c r="AC159" s="1065"/>
      <c r="AD159" s="1065"/>
      <c r="AE159" s="1065"/>
      <c r="AF159" s="1065"/>
      <c r="AG159" s="1065"/>
      <c r="AH159" s="1065"/>
      <c r="AI159" s="1065"/>
      <c r="AJ159" s="1065"/>
      <c r="AK159" s="1065"/>
      <c r="AL159" s="1065"/>
      <c r="AM159" s="1065"/>
      <c r="AN159" s="1065"/>
      <c r="AO159" s="1065"/>
      <c r="AP159" s="1065"/>
      <c r="AQ159" s="1065"/>
      <c r="AR159" s="1065"/>
      <c r="AS159" s="1065"/>
      <c r="AT159" s="1065"/>
      <c r="AU159" s="1065"/>
      <c r="AV159" s="1065"/>
      <c r="AW159" s="1065"/>
      <c r="AX159" s="1065"/>
      <c r="AY159" s="1065"/>
      <c r="AZ159" s="1065"/>
    </row>
    <row r="160" spans="1:52" ht="12.75">
      <c r="A160" s="1065"/>
      <c r="B160" s="1065"/>
      <c r="C160" s="1065"/>
      <c r="D160" s="1065"/>
      <c r="E160" s="1065"/>
      <c r="F160" s="1065"/>
      <c r="G160" s="1065"/>
      <c r="H160" s="1125"/>
      <c r="I160" s="1125"/>
      <c r="J160" s="1125"/>
      <c r="K160" s="1125"/>
      <c r="L160" s="1125"/>
      <c r="M160" s="1125"/>
      <c r="N160" s="1125"/>
      <c r="O160" s="1125"/>
      <c r="P160" s="1125"/>
      <c r="Q160" s="1125"/>
      <c r="R160" s="1125"/>
      <c r="S160" s="1125"/>
      <c r="T160" s="1125"/>
      <c r="U160" s="1125"/>
      <c r="V160" s="1125"/>
      <c r="W160" s="1125"/>
      <c r="X160" s="1125"/>
      <c r="Y160" s="1125"/>
      <c r="Z160" s="1065"/>
      <c r="AA160" s="1065"/>
      <c r="AB160" s="1065"/>
      <c r="AC160" s="1065"/>
      <c r="AD160" s="1065"/>
      <c r="AE160" s="1065"/>
      <c r="AF160" s="1065"/>
      <c r="AG160" s="1065"/>
      <c r="AH160" s="1065"/>
      <c r="AI160" s="1065"/>
      <c r="AJ160" s="1065"/>
      <c r="AK160" s="1065"/>
      <c r="AL160" s="1065"/>
      <c r="AM160" s="1065"/>
      <c r="AN160" s="1065"/>
      <c r="AO160" s="1065"/>
      <c r="AP160" s="1065"/>
      <c r="AQ160" s="1065"/>
      <c r="AR160" s="1065"/>
      <c r="AS160" s="1065"/>
      <c r="AT160" s="1065"/>
      <c r="AU160" s="1065"/>
      <c r="AV160" s="1065"/>
      <c r="AW160" s="1065"/>
      <c r="AX160" s="1065"/>
      <c r="AY160" s="1065"/>
      <c r="AZ160" s="1065"/>
    </row>
    <row r="161" spans="1:52" ht="12.75">
      <c r="A161" s="1065"/>
      <c r="B161" s="1065"/>
      <c r="C161" s="1065"/>
      <c r="D161" s="1065"/>
      <c r="E161" s="1065"/>
      <c r="F161" s="1065"/>
      <c r="G161" s="1065"/>
      <c r="H161" s="1125"/>
      <c r="I161" s="1125"/>
      <c r="J161" s="1125"/>
      <c r="K161" s="1125"/>
      <c r="L161" s="1125"/>
      <c r="M161" s="1125"/>
      <c r="N161" s="1125"/>
      <c r="O161" s="1125"/>
      <c r="P161" s="1125"/>
      <c r="Q161" s="1125"/>
      <c r="R161" s="1125"/>
      <c r="S161" s="1125"/>
      <c r="T161" s="1125"/>
      <c r="U161" s="1125"/>
      <c r="V161" s="1125"/>
      <c r="W161" s="1125"/>
      <c r="X161" s="1125"/>
      <c r="Y161" s="1125"/>
      <c r="Z161" s="1065"/>
      <c r="AA161" s="1065"/>
      <c r="AB161" s="1065"/>
      <c r="AC161" s="1065"/>
      <c r="AD161" s="1065"/>
      <c r="AE161" s="1065"/>
      <c r="AF161" s="1065"/>
      <c r="AG161" s="1065"/>
      <c r="AH161" s="1065"/>
      <c r="AI161" s="1065"/>
      <c r="AJ161" s="1065"/>
      <c r="AK161" s="1065"/>
      <c r="AL161" s="1065"/>
      <c r="AM161" s="1065"/>
      <c r="AN161" s="1065"/>
      <c r="AO161" s="1065"/>
      <c r="AP161" s="1065"/>
      <c r="AQ161" s="1065"/>
      <c r="AR161" s="1065"/>
      <c r="AS161" s="1065"/>
      <c r="AT161" s="1065"/>
      <c r="AU161" s="1065"/>
      <c r="AV161" s="1065"/>
      <c r="AW161" s="1065"/>
      <c r="AX161" s="1065"/>
      <c r="AY161" s="1065"/>
      <c r="AZ161" s="1065"/>
    </row>
    <row r="162" spans="1:52" ht="12.75">
      <c r="A162" s="1065"/>
      <c r="B162" s="1065"/>
      <c r="C162" s="1065"/>
      <c r="D162" s="1065"/>
      <c r="E162" s="1065"/>
      <c r="F162" s="1065"/>
      <c r="G162" s="1065"/>
      <c r="H162" s="1125"/>
      <c r="I162" s="1125"/>
      <c r="J162" s="1125"/>
      <c r="K162" s="1125"/>
      <c r="L162" s="1125"/>
      <c r="M162" s="1125"/>
      <c r="N162" s="1125"/>
      <c r="O162" s="1125"/>
      <c r="P162" s="1125"/>
      <c r="Q162" s="1125"/>
      <c r="R162" s="1125"/>
      <c r="S162" s="1125"/>
      <c r="T162" s="1125"/>
      <c r="U162" s="1125"/>
      <c r="V162" s="1125"/>
      <c r="W162" s="1125"/>
      <c r="X162" s="1125"/>
      <c r="Y162" s="1125"/>
      <c r="Z162" s="1065"/>
      <c r="AA162" s="1065"/>
      <c r="AB162" s="1065"/>
      <c r="AC162" s="1065"/>
      <c r="AD162" s="1065"/>
      <c r="AE162" s="1065"/>
      <c r="AF162" s="1065"/>
      <c r="AG162" s="1065"/>
      <c r="AH162" s="1065"/>
      <c r="AI162" s="1065"/>
      <c r="AJ162" s="1065"/>
      <c r="AK162" s="1065"/>
      <c r="AL162" s="1065"/>
      <c r="AM162" s="1065"/>
      <c r="AN162" s="1065"/>
      <c r="AO162" s="1065"/>
      <c r="AP162" s="1065"/>
      <c r="AQ162" s="1065"/>
      <c r="AR162" s="1065"/>
      <c r="AS162" s="1065"/>
      <c r="AT162" s="1065"/>
      <c r="AU162" s="1065"/>
      <c r="AV162" s="1065"/>
      <c r="AW162" s="1065"/>
      <c r="AX162" s="1065"/>
      <c r="AY162" s="1065"/>
      <c r="AZ162" s="1065"/>
    </row>
    <row r="163" spans="1:52" ht="12.75">
      <c r="A163" s="1065"/>
      <c r="B163" s="1065"/>
      <c r="C163" s="1065"/>
      <c r="D163" s="1065"/>
      <c r="E163" s="1065"/>
      <c r="F163" s="1065"/>
      <c r="G163" s="1065"/>
      <c r="H163" s="1125"/>
      <c r="I163" s="1125"/>
      <c r="J163" s="1125"/>
      <c r="K163" s="1125"/>
      <c r="L163" s="1125"/>
      <c r="M163" s="1125"/>
      <c r="N163" s="1125"/>
      <c r="O163" s="1125"/>
      <c r="P163" s="1125"/>
      <c r="Q163" s="1125"/>
      <c r="R163" s="1125"/>
      <c r="S163" s="1125"/>
      <c r="T163" s="1125"/>
      <c r="U163" s="1125"/>
      <c r="V163" s="1125"/>
      <c r="W163" s="1125"/>
      <c r="X163" s="1125"/>
      <c r="Y163" s="1125"/>
      <c r="Z163" s="1065"/>
      <c r="AA163" s="1065"/>
      <c r="AB163" s="1065"/>
      <c r="AC163" s="1065"/>
      <c r="AD163" s="1065"/>
      <c r="AE163" s="1065"/>
      <c r="AF163" s="1065"/>
      <c r="AG163" s="1065"/>
      <c r="AH163" s="1065"/>
      <c r="AI163" s="1065"/>
      <c r="AJ163" s="1065"/>
      <c r="AK163" s="1065"/>
      <c r="AL163" s="1065"/>
      <c r="AM163" s="1065"/>
      <c r="AN163" s="1065"/>
      <c r="AO163" s="1065"/>
      <c r="AP163" s="1065"/>
      <c r="AQ163" s="1065"/>
      <c r="AR163" s="1065"/>
      <c r="AS163" s="1065"/>
      <c r="AT163" s="1065"/>
      <c r="AU163" s="1065"/>
      <c r="AV163" s="1065"/>
      <c r="AW163" s="1065"/>
      <c r="AX163" s="1065"/>
      <c r="AY163" s="1065"/>
      <c r="AZ163" s="1065"/>
    </row>
    <row r="164" spans="1:52" ht="12.75">
      <c r="A164" s="1065"/>
      <c r="B164" s="1065"/>
      <c r="C164" s="1065"/>
      <c r="D164" s="1065"/>
      <c r="E164" s="1065"/>
      <c r="F164" s="1065"/>
      <c r="G164" s="1065"/>
      <c r="H164" s="1125"/>
      <c r="I164" s="1125"/>
      <c r="J164" s="1125"/>
      <c r="K164" s="1125"/>
      <c r="L164" s="1125"/>
      <c r="M164" s="1125"/>
      <c r="N164" s="1125"/>
      <c r="O164" s="1125"/>
      <c r="P164" s="1125"/>
      <c r="Q164" s="1125"/>
      <c r="R164" s="1125"/>
      <c r="S164" s="1125"/>
      <c r="T164" s="1125"/>
      <c r="U164" s="1125"/>
      <c r="V164" s="1125"/>
      <c r="W164" s="1125"/>
      <c r="X164" s="1125"/>
      <c r="Y164" s="1125"/>
      <c r="Z164" s="1065"/>
      <c r="AA164" s="1065"/>
      <c r="AB164" s="1065"/>
      <c r="AC164" s="1065"/>
      <c r="AD164" s="1065"/>
      <c r="AE164" s="1065"/>
      <c r="AF164" s="1065"/>
      <c r="AG164" s="1065"/>
      <c r="AH164" s="1065"/>
      <c r="AI164" s="1065"/>
      <c r="AJ164" s="1065"/>
      <c r="AK164" s="1065"/>
      <c r="AL164" s="1065"/>
      <c r="AM164" s="1065"/>
      <c r="AN164" s="1065"/>
      <c r="AO164" s="1065"/>
      <c r="AP164" s="1065"/>
      <c r="AQ164" s="1065"/>
      <c r="AR164" s="1065"/>
      <c r="AS164" s="1065"/>
      <c r="AT164" s="1065"/>
      <c r="AU164" s="1065"/>
      <c r="AV164" s="1065"/>
      <c r="AW164" s="1065"/>
      <c r="AX164" s="1065"/>
      <c r="AY164" s="1065"/>
      <c r="AZ164" s="1065"/>
    </row>
    <row r="165" spans="1:52" ht="12.75">
      <c r="A165" s="1065"/>
      <c r="B165" s="1065"/>
      <c r="C165" s="1065"/>
      <c r="D165" s="1065"/>
      <c r="E165" s="1065"/>
      <c r="F165" s="1065"/>
      <c r="G165" s="1065"/>
      <c r="H165" s="1125"/>
      <c r="I165" s="1125"/>
      <c r="J165" s="1125"/>
      <c r="K165" s="1125"/>
      <c r="L165" s="1125"/>
      <c r="M165" s="1125"/>
      <c r="N165" s="1125"/>
      <c r="O165" s="1125"/>
      <c r="P165" s="1125"/>
      <c r="Q165" s="1125"/>
      <c r="R165" s="1125"/>
      <c r="S165" s="1125"/>
      <c r="T165" s="1125"/>
      <c r="U165" s="1125"/>
      <c r="V165" s="1125"/>
      <c r="W165" s="1125"/>
      <c r="X165" s="1125"/>
      <c r="Y165" s="1125"/>
      <c r="Z165" s="1065"/>
      <c r="AA165" s="1065"/>
      <c r="AB165" s="1065"/>
      <c r="AC165" s="1065"/>
      <c r="AD165" s="1065"/>
      <c r="AE165" s="1065"/>
      <c r="AF165" s="1065"/>
      <c r="AG165" s="1065"/>
      <c r="AH165" s="1065"/>
      <c r="AI165" s="1065"/>
      <c r="AJ165" s="1065"/>
      <c r="AK165" s="1065"/>
      <c r="AL165" s="1065"/>
      <c r="AM165" s="1065"/>
      <c r="AN165" s="1065"/>
      <c r="AO165" s="1065"/>
      <c r="AP165" s="1065"/>
      <c r="AQ165" s="1065"/>
      <c r="AR165" s="1065"/>
      <c r="AS165" s="1065"/>
      <c r="AT165" s="1065"/>
      <c r="AU165" s="1065"/>
      <c r="AV165" s="1065"/>
      <c r="AW165" s="1065"/>
      <c r="AX165" s="1065"/>
      <c r="AY165" s="1065"/>
      <c r="AZ165" s="1065"/>
    </row>
    <row r="166" spans="1:52" ht="12.75">
      <c r="A166" s="1065"/>
      <c r="B166" s="1065"/>
      <c r="C166" s="1065"/>
      <c r="D166" s="1065"/>
      <c r="E166" s="1065"/>
      <c r="F166" s="1065"/>
      <c r="G166" s="1065"/>
      <c r="H166" s="1125"/>
      <c r="I166" s="1125"/>
      <c r="J166" s="1125"/>
      <c r="K166" s="1125"/>
      <c r="L166" s="1125"/>
      <c r="M166" s="1125"/>
      <c r="N166" s="1125"/>
      <c r="O166" s="1125"/>
      <c r="P166" s="1125"/>
      <c r="Q166" s="1125"/>
      <c r="R166" s="1125"/>
      <c r="S166" s="1125"/>
      <c r="T166" s="1125"/>
      <c r="U166" s="1125"/>
      <c r="V166" s="1125"/>
      <c r="W166" s="1125"/>
      <c r="X166" s="1125"/>
      <c r="Y166" s="1125"/>
      <c r="Z166" s="1065"/>
      <c r="AA166" s="1065"/>
      <c r="AB166" s="1065"/>
      <c r="AC166" s="1065"/>
      <c r="AD166" s="1065"/>
      <c r="AE166" s="1065"/>
      <c r="AF166" s="1065"/>
      <c r="AG166" s="1065"/>
      <c r="AH166" s="1065"/>
      <c r="AI166" s="1065"/>
      <c r="AJ166" s="1065"/>
      <c r="AK166" s="1065"/>
      <c r="AL166" s="1065"/>
      <c r="AM166" s="1065"/>
      <c r="AN166" s="1065"/>
      <c r="AO166" s="1065"/>
      <c r="AP166" s="1065"/>
      <c r="AQ166" s="1065"/>
      <c r="AR166" s="1065"/>
      <c r="AS166" s="1065"/>
      <c r="AT166" s="1065"/>
      <c r="AU166" s="1065"/>
      <c r="AV166" s="1065"/>
      <c r="AW166" s="1065"/>
      <c r="AX166" s="1065"/>
      <c r="AY166" s="1065"/>
      <c r="AZ166" s="1065"/>
    </row>
    <row r="167" spans="1:52" ht="12.75">
      <c r="A167" s="1065"/>
      <c r="B167" s="1065"/>
      <c r="C167" s="1065"/>
      <c r="D167" s="1065"/>
      <c r="E167" s="1065"/>
      <c r="F167" s="1065"/>
      <c r="G167" s="1065"/>
      <c r="H167" s="1125"/>
      <c r="I167" s="1125"/>
      <c r="J167" s="1125"/>
      <c r="K167" s="1125"/>
      <c r="L167" s="1125"/>
      <c r="M167" s="1125"/>
      <c r="N167" s="1125"/>
      <c r="O167" s="1125"/>
      <c r="P167" s="1125"/>
      <c r="Q167" s="1125"/>
      <c r="R167" s="1125"/>
      <c r="S167" s="1125"/>
      <c r="T167" s="1125"/>
      <c r="U167" s="1125"/>
      <c r="V167" s="1125"/>
      <c r="W167" s="1125"/>
      <c r="X167" s="1125"/>
      <c r="Y167" s="1125"/>
      <c r="Z167" s="1065"/>
      <c r="AA167" s="1065"/>
      <c r="AB167" s="1065"/>
      <c r="AC167" s="1065"/>
      <c r="AD167" s="1065"/>
      <c r="AE167" s="1065"/>
      <c r="AF167" s="1065"/>
      <c r="AG167" s="1065"/>
      <c r="AH167" s="1065"/>
      <c r="AI167" s="1065"/>
      <c r="AJ167" s="1065"/>
      <c r="AK167" s="1065"/>
      <c r="AL167" s="1065"/>
      <c r="AM167" s="1065"/>
      <c r="AN167" s="1065"/>
      <c r="AO167" s="1065"/>
      <c r="AP167" s="1065"/>
      <c r="AQ167" s="1065"/>
      <c r="AR167" s="1065"/>
      <c r="AS167" s="1065"/>
      <c r="AT167" s="1065"/>
      <c r="AU167" s="1065"/>
      <c r="AV167" s="1065"/>
      <c r="AW167" s="1065"/>
      <c r="AX167" s="1065"/>
      <c r="AY167" s="1065"/>
      <c r="AZ167" s="1065"/>
    </row>
    <row r="168" spans="1:52" ht="12.75">
      <c r="A168" s="1065"/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5"/>
      <c r="AA168" s="1065"/>
      <c r="AB168" s="1065"/>
      <c r="AC168" s="1065"/>
      <c r="AD168" s="1065"/>
      <c r="AE168" s="1065"/>
      <c r="AF168" s="1065"/>
      <c r="AG168" s="1065"/>
      <c r="AH168" s="1065"/>
      <c r="AI168" s="1065"/>
      <c r="AJ168" s="1065"/>
      <c r="AK168" s="1065"/>
      <c r="AL168" s="1065"/>
      <c r="AM168" s="1065"/>
      <c r="AN168" s="1065"/>
      <c r="AO168" s="1065"/>
      <c r="AP168" s="1065"/>
      <c r="AQ168" s="1065"/>
      <c r="AR168" s="1065"/>
      <c r="AS168" s="1065"/>
      <c r="AT168" s="1065"/>
      <c r="AU168" s="1065"/>
      <c r="AV168" s="1065"/>
      <c r="AW168" s="1065"/>
      <c r="AX168" s="1065"/>
      <c r="AY168" s="1065"/>
      <c r="AZ168" s="1065"/>
    </row>
    <row r="169" spans="1:52" ht="12.75">
      <c r="A169" s="1065"/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5"/>
      <c r="AG169" s="1065"/>
      <c r="AH169" s="1065"/>
      <c r="AI169" s="1065"/>
      <c r="AJ169" s="1065"/>
      <c r="AK169" s="1065"/>
      <c r="AL169" s="1065"/>
      <c r="AM169" s="1065"/>
      <c r="AN169" s="1065"/>
      <c r="AO169" s="1065"/>
      <c r="AP169" s="1065"/>
      <c r="AQ169" s="1065"/>
      <c r="AR169" s="1065"/>
      <c r="AS169" s="1065"/>
      <c r="AT169" s="1065"/>
      <c r="AU169" s="1065"/>
      <c r="AV169" s="1065"/>
      <c r="AW169" s="1065"/>
      <c r="AX169" s="1065"/>
      <c r="AY169" s="1065"/>
      <c r="AZ169" s="1065"/>
    </row>
    <row r="170" spans="1:52" ht="12.75">
      <c r="A170" s="1065"/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5"/>
      <c r="AA170" s="1065"/>
      <c r="AB170" s="1065"/>
      <c r="AC170" s="1065"/>
      <c r="AD170" s="1065"/>
      <c r="AE170" s="1065"/>
      <c r="AF170" s="1065"/>
      <c r="AG170" s="1065"/>
      <c r="AH170" s="1065"/>
      <c r="AI170" s="1065"/>
      <c r="AJ170" s="1065"/>
      <c r="AK170" s="1065"/>
      <c r="AL170" s="1065"/>
      <c r="AM170" s="1065"/>
      <c r="AN170" s="1065"/>
      <c r="AO170" s="1065"/>
      <c r="AP170" s="1065"/>
      <c r="AQ170" s="1065"/>
      <c r="AR170" s="1065"/>
      <c r="AS170" s="1065"/>
      <c r="AT170" s="1065"/>
      <c r="AU170" s="1065"/>
      <c r="AV170" s="1065"/>
      <c r="AW170" s="1065"/>
      <c r="AX170" s="1065"/>
      <c r="AY170" s="1065"/>
      <c r="AZ170" s="1065"/>
    </row>
    <row r="171" spans="1:52" ht="12.75">
      <c r="A171" s="1065"/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5"/>
      <c r="AA171" s="1065"/>
      <c r="AB171" s="1065"/>
      <c r="AC171" s="1065"/>
      <c r="AD171" s="1065"/>
      <c r="AE171" s="1065"/>
      <c r="AF171" s="1065"/>
      <c r="AG171" s="1065"/>
      <c r="AH171" s="1065"/>
      <c r="AI171" s="1065"/>
      <c r="AJ171" s="1065"/>
      <c r="AK171" s="1065"/>
      <c r="AL171" s="1065"/>
      <c r="AM171" s="1065"/>
      <c r="AN171" s="1065"/>
      <c r="AO171" s="1065"/>
      <c r="AP171" s="1065"/>
      <c r="AQ171" s="1065"/>
      <c r="AR171" s="1065"/>
      <c r="AS171" s="1065"/>
      <c r="AT171" s="1065"/>
      <c r="AU171" s="1065"/>
      <c r="AV171" s="1065"/>
      <c r="AW171" s="1065"/>
      <c r="AX171" s="1065"/>
      <c r="AY171" s="1065"/>
      <c r="AZ171" s="1065"/>
    </row>
    <row r="172" spans="1:52" ht="12.75">
      <c r="A172" s="1065"/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5"/>
      <c r="AA172" s="1065"/>
      <c r="AB172" s="1065"/>
      <c r="AC172" s="1065"/>
      <c r="AD172" s="1065"/>
      <c r="AE172" s="1065"/>
      <c r="AF172" s="1065"/>
      <c r="AG172" s="1065"/>
      <c r="AH172" s="1065"/>
      <c r="AI172" s="1065"/>
      <c r="AJ172" s="1065"/>
      <c r="AK172" s="1065"/>
      <c r="AL172" s="1065"/>
      <c r="AM172" s="1065"/>
      <c r="AN172" s="1065"/>
      <c r="AO172" s="1065"/>
      <c r="AP172" s="1065"/>
      <c r="AQ172" s="1065"/>
      <c r="AR172" s="1065"/>
      <c r="AS172" s="1065"/>
      <c r="AT172" s="1065"/>
      <c r="AU172" s="1065"/>
      <c r="AV172" s="1065"/>
      <c r="AW172" s="1065"/>
      <c r="AX172" s="1065"/>
      <c r="AY172" s="1065"/>
      <c r="AZ172" s="1065"/>
    </row>
    <row r="173" spans="1:52" ht="12.75">
      <c r="A173" s="1065"/>
      <c r="B173" s="1065"/>
      <c r="C173" s="1065"/>
      <c r="D173" s="1065"/>
      <c r="E173" s="1065"/>
      <c r="F173" s="1065"/>
      <c r="G173" s="1065"/>
      <c r="H173" s="1065"/>
      <c r="I173" s="1065"/>
      <c r="J173" s="1065"/>
      <c r="K173" s="1065"/>
      <c r="L173" s="1065"/>
      <c r="M173" s="1065"/>
      <c r="N173" s="1065"/>
      <c r="O173" s="1065"/>
      <c r="P173" s="1065"/>
      <c r="Q173" s="1065"/>
      <c r="R173" s="1065"/>
      <c r="S173" s="1065"/>
      <c r="T173" s="1065"/>
      <c r="U173" s="1065"/>
      <c r="V173" s="1065"/>
      <c r="W173" s="1065"/>
      <c r="X173" s="1065"/>
      <c r="Y173" s="1065"/>
      <c r="Z173" s="1065"/>
      <c r="AA173" s="1065"/>
      <c r="AB173" s="1065"/>
      <c r="AC173" s="1065"/>
      <c r="AD173" s="1065"/>
      <c r="AE173" s="1065"/>
      <c r="AF173" s="1065"/>
      <c r="AG173" s="1065"/>
      <c r="AH173" s="1065"/>
      <c r="AI173" s="1065"/>
      <c r="AJ173" s="1065"/>
      <c r="AK173" s="1065"/>
      <c r="AL173" s="1065"/>
      <c r="AM173" s="1065"/>
      <c r="AN173" s="1065"/>
      <c r="AO173" s="1065"/>
      <c r="AP173" s="1065"/>
      <c r="AQ173" s="1065"/>
      <c r="AR173" s="1065"/>
      <c r="AS173" s="1065"/>
      <c r="AT173" s="1065"/>
      <c r="AU173" s="1065"/>
      <c r="AV173" s="1065"/>
      <c r="AW173" s="1065"/>
      <c r="AX173" s="1065"/>
      <c r="AY173" s="1065"/>
      <c r="AZ173" s="1065"/>
    </row>
    <row r="174" spans="1:52" ht="12.75">
      <c r="A174" s="1065"/>
      <c r="B174" s="1065"/>
      <c r="C174" s="1065"/>
      <c r="D174" s="1065"/>
      <c r="E174" s="1065"/>
      <c r="F174" s="1065"/>
      <c r="G174" s="1065"/>
      <c r="H174" s="1065"/>
      <c r="I174" s="1065"/>
      <c r="J174" s="1065"/>
      <c r="K174" s="1065"/>
      <c r="L174" s="1065"/>
      <c r="M174" s="1065"/>
      <c r="N174" s="1065"/>
      <c r="O174" s="1065"/>
      <c r="P174" s="1065"/>
      <c r="Q174" s="1065"/>
      <c r="R174" s="1065"/>
      <c r="S174" s="1065"/>
      <c r="T174" s="1065"/>
      <c r="U174" s="1065"/>
      <c r="V174" s="1065"/>
      <c r="W174" s="1065"/>
      <c r="X174" s="1065"/>
      <c r="Y174" s="1065"/>
      <c r="Z174" s="1065"/>
      <c r="AA174" s="1065"/>
      <c r="AB174" s="1065"/>
      <c r="AC174" s="1065"/>
      <c r="AD174" s="1065"/>
      <c r="AE174" s="1065"/>
      <c r="AF174" s="1065"/>
      <c r="AG174" s="1065"/>
      <c r="AH174" s="1065"/>
      <c r="AI174" s="1065"/>
      <c r="AJ174" s="1065"/>
      <c r="AK174" s="1065"/>
      <c r="AL174" s="1065"/>
      <c r="AM174" s="1065"/>
      <c r="AN174" s="1065"/>
      <c r="AO174" s="1065"/>
      <c r="AP174" s="1065"/>
      <c r="AQ174" s="1065"/>
      <c r="AR174" s="1065"/>
      <c r="AS174" s="1065"/>
      <c r="AT174" s="1065"/>
      <c r="AU174" s="1065"/>
      <c r="AV174" s="1065"/>
      <c r="AW174" s="1065"/>
      <c r="AX174" s="1065"/>
      <c r="AY174" s="1065"/>
      <c r="AZ174" s="1065"/>
    </row>
    <row r="175" spans="1:52" ht="12.75">
      <c r="A175" s="1065"/>
      <c r="B175" s="1065"/>
      <c r="C175" s="1065"/>
      <c r="D175" s="1065"/>
      <c r="E175" s="1065"/>
      <c r="F175" s="1065"/>
      <c r="G175" s="1065"/>
      <c r="H175" s="1065"/>
      <c r="I175" s="1065"/>
      <c r="J175" s="1065"/>
      <c r="K175" s="1065"/>
      <c r="L175" s="1065"/>
      <c r="M175" s="1065"/>
      <c r="N175" s="1065"/>
      <c r="O175" s="1065"/>
      <c r="P175" s="1065"/>
      <c r="Q175" s="1065"/>
      <c r="R175" s="1065"/>
      <c r="S175" s="1065"/>
      <c r="T175" s="1065"/>
      <c r="U175" s="1065"/>
      <c r="V175" s="1065"/>
      <c r="W175" s="1065"/>
      <c r="X175" s="1065"/>
      <c r="Y175" s="1065"/>
      <c r="Z175" s="1065"/>
      <c r="AA175" s="1065"/>
      <c r="AB175" s="1065"/>
      <c r="AC175" s="1065"/>
      <c r="AD175" s="1065"/>
      <c r="AE175" s="1065"/>
      <c r="AF175" s="1065"/>
      <c r="AG175" s="1065"/>
      <c r="AH175" s="1065"/>
      <c r="AI175" s="1065"/>
      <c r="AJ175" s="1065"/>
      <c r="AK175" s="1065"/>
      <c r="AL175" s="1065"/>
      <c r="AM175" s="1065"/>
      <c r="AN175" s="1065"/>
      <c r="AO175" s="1065"/>
      <c r="AP175" s="1065"/>
      <c r="AQ175" s="1065"/>
      <c r="AR175" s="1065"/>
      <c r="AS175" s="1065"/>
      <c r="AT175" s="1065"/>
      <c r="AU175" s="1065"/>
      <c r="AV175" s="1065"/>
      <c r="AW175" s="1065"/>
      <c r="AX175" s="1065"/>
      <c r="AY175" s="1065"/>
      <c r="AZ175" s="1065"/>
    </row>
    <row r="176" spans="1:52" ht="12.75">
      <c r="A176" s="1065"/>
      <c r="B176" s="1065"/>
      <c r="C176" s="1065"/>
      <c r="D176" s="1065"/>
      <c r="E176" s="1065"/>
      <c r="F176" s="1065"/>
      <c r="G176" s="1065"/>
      <c r="H176" s="1065"/>
      <c r="I176" s="1065"/>
      <c r="J176" s="1065"/>
      <c r="K176" s="1065"/>
      <c r="L176" s="1065"/>
      <c r="M176" s="1065"/>
      <c r="N176" s="1065"/>
      <c r="O176" s="1065"/>
      <c r="P176" s="1065"/>
      <c r="Q176" s="1065"/>
      <c r="R176" s="1065"/>
      <c r="S176" s="1065"/>
      <c r="T176" s="1065"/>
      <c r="U176" s="1065"/>
      <c r="V176" s="1065"/>
      <c r="W176" s="1065"/>
      <c r="X176" s="1065"/>
      <c r="Y176" s="1065"/>
      <c r="Z176" s="1065"/>
      <c r="AA176" s="1065"/>
      <c r="AB176" s="1065"/>
      <c r="AC176" s="1065"/>
      <c r="AD176" s="1065"/>
      <c r="AE176" s="1065"/>
      <c r="AF176" s="1065"/>
      <c r="AG176" s="1065"/>
      <c r="AH176" s="1065"/>
      <c r="AI176" s="1065"/>
      <c r="AJ176" s="1065"/>
      <c r="AK176" s="1065"/>
      <c r="AL176" s="1065"/>
      <c r="AM176" s="1065"/>
      <c r="AN176" s="1065"/>
      <c r="AO176" s="1065"/>
      <c r="AP176" s="1065"/>
      <c r="AQ176" s="1065"/>
      <c r="AR176" s="1065"/>
      <c r="AS176" s="1065"/>
      <c r="AT176" s="1065"/>
      <c r="AU176" s="1065"/>
      <c r="AV176" s="1065"/>
      <c r="AW176" s="1065"/>
      <c r="AX176" s="1065"/>
      <c r="AY176" s="1065"/>
      <c r="AZ176" s="1065"/>
    </row>
    <row r="177" spans="1:52" ht="12.75">
      <c r="A177" s="1065"/>
      <c r="B177" s="1065"/>
      <c r="C177" s="1065"/>
      <c r="D177" s="1065"/>
      <c r="E177" s="1065"/>
      <c r="F177" s="1065"/>
      <c r="G177" s="1065"/>
      <c r="H177" s="1065"/>
      <c r="I177" s="1065"/>
      <c r="J177" s="1065"/>
      <c r="K177" s="1065"/>
      <c r="L177" s="1065"/>
      <c r="M177" s="1065"/>
      <c r="N177" s="1065"/>
      <c r="O177" s="1065"/>
      <c r="P177" s="1065"/>
      <c r="Q177" s="1065"/>
      <c r="R177" s="1065"/>
      <c r="S177" s="1065"/>
      <c r="T177" s="1065"/>
      <c r="U177" s="1065"/>
      <c r="V177" s="1065"/>
      <c r="W177" s="1065"/>
      <c r="X177" s="1065"/>
      <c r="Y177" s="1065"/>
      <c r="Z177" s="1065"/>
      <c r="AA177" s="1065"/>
      <c r="AB177" s="1065"/>
      <c r="AC177" s="1065"/>
      <c r="AD177" s="1065"/>
      <c r="AE177" s="1065"/>
      <c r="AF177" s="1065"/>
      <c r="AG177" s="1065"/>
      <c r="AH177" s="1065"/>
      <c r="AI177" s="1065"/>
      <c r="AJ177" s="1065"/>
      <c r="AK177" s="1065"/>
      <c r="AL177" s="1065"/>
      <c r="AM177" s="1065"/>
      <c r="AN177" s="1065"/>
      <c r="AO177" s="1065"/>
      <c r="AP177" s="1065"/>
      <c r="AQ177" s="1065"/>
      <c r="AR177" s="1065"/>
      <c r="AS177" s="1065"/>
      <c r="AT177" s="1065"/>
      <c r="AU177" s="1065"/>
      <c r="AV177" s="1065"/>
      <c r="AW177" s="1065"/>
      <c r="AX177" s="1065"/>
      <c r="AY177" s="1065"/>
      <c r="AZ177" s="1065"/>
    </row>
    <row r="178" spans="1:52" ht="12.75">
      <c r="A178" s="1065"/>
      <c r="B178" s="1065"/>
      <c r="C178" s="1065"/>
      <c r="D178" s="1065"/>
      <c r="E178" s="1065"/>
      <c r="F178" s="1065"/>
      <c r="G178" s="1065"/>
      <c r="H178" s="1065"/>
      <c r="I178" s="1065"/>
      <c r="J178" s="1065"/>
      <c r="K178" s="1065"/>
      <c r="L178" s="1065"/>
      <c r="M178" s="1065"/>
      <c r="N178" s="1065"/>
      <c r="O178" s="1065"/>
      <c r="P178" s="1065"/>
      <c r="Q178" s="1065"/>
      <c r="R178" s="1065"/>
      <c r="S178" s="1065"/>
      <c r="T178" s="1065"/>
      <c r="U178" s="1065"/>
      <c r="V178" s="1065"/>
      <c r="W178" s="1065"/>
      <c r="X178" s="1065"/>
      <c r="Y178" s="1065"/>
      <c r="Z178" s="1065"/>
      <c r="AA178" s="1065"/>
      <c r="AB178" s="1065"/>
      <c r="AC178" s="1065"/>
      <c r="AD178" s="1065"/>
      <c r="AE178" s="1065"/>
      <c r="AF178" s="1065"/>
      <c r="AG178" s="1065"/>
      <c r="AH178" s="1065"/>
      <c r="AI178" s="1065"/>
      <c r="AJ178" s="1065"/>
      <c r="AK178" s="1065"/>
      <c r="AL178" s="1065"/>
      <c r="AM178" s="1065"/>
      <c r="AN178" s="1065"/>
      <c r="AO178" s="1065"/>
      <c r="AP178" s="1065"/>
      <c r="AQ178" s="1065"/>
      <c r="AR178" s="1065"/>
      <c r="AS178" s="1065"/>
      <c r="AT178" s="1065"/>
      <c r="AU178" s="1065"/>
      <c r="AV178" s="1065"/>
      <c r="AW178" s="1065"/>
      <c r="AX178" s="1065"/>
      <c r="AY178" s="1065"/>
      <c r="AZ178" s="1065"/>
    </row>
    <row r="179" spans="1:52" ht="12.75">
      <c r="A179" s="1065"/>
      <c r="B179" s="1065"/>
      <c r="C179" s="1065"/>
      <c r="D179" s="1065"/>
      <c r="E179" s="1065"/>
      <c r="F179" s="1065"/>
      <c r="G179" s="1065"/>
      <c r="H179" s="1065"/>
      <c r="I179" s="1065"/>
      <c r="J179" s="1065"/>
      <c r="K179" s="1065"/>
      <c r="L179" s="1065"/>
      <c r="M179" s="1065"/>
      <c r="N179" s="1065"/>
      <c r="O179" s="1065"/>
      <c r="P179" s="1065"/>
      <c r="Q179" s="1065"/>
      <c r="R179" s="1065"/>
      <c r="S179" s="1065"/>
      <c r="T179" s="1065"/>
      <c r="U179" s="1065"/>
      <c r="V179" s="1065"/>
      <c r="W179" s="1065"/>
      <c r="X179" s="1065"/>
      <c r="Y179" s="1065"/>
      <c r="Z179" s="1065"/>
      <c r="AA179" s="1065"/>
      <c r="AB179" s="1065"/>
      <c r="AC179" s="1065"/>
      <c r="AD179" s="1065"/>
      <c r="AE179" s="1065"/>
      <c r="AF179" s="1065"/>
      <c r="AG179" s="1065"/>
      <c r="AH179" s="1065"/>
      <c r="AI179" s="1065"/>
      <c r="AJ179" s="1065"/>
      <c r="AK179" s="1065"/>
      <c r="AL179" s="1065"/>
      <c r="AM179" s="1065"/>
      <c r="AN179" s="1065"/>
      <c r="AO179" s="1065"/>
      <c r="AP179" s="1065"/>
      <c r="AQ179" s="1065"/>
      <c r="AR179" s="1065"/>
      <c r="AS179" s="1065"/>
      <c r="AT179" s="1065"/>
      <c r="AU179" s="1065"/>
      <c r="AV179" s="1065"/>
      <c r="AW179" s="1065"/>
      <c r="AX179" s="1065"/>
      <c r="AY179" s="1065"/>
      <c r="AZ179" s="1065"/>
    </row>
    <row r="180" spans="1:52" ht="12.75">
      <c r="A180" s="1065"/>
      <c r="B180" s="1065"/>
      <c r="C180" s="1065"/>
      <c r="D180" s="1065"/>
      <c r="E180" s="1065"/>
      <c r="F180" s="1065"/>
      <c r="G180" s="1065"/>
      <c r="H180" s="1065"/>
      <c r="I180" s="1065"/>
      <c r="J180" s="1065"/>
      <c r="K180" s="1065"/>
      <c r="L180" s="1065"/>
      <c r="M180" s="1065"/>
      <c r="N180" s="1065"/>
      <c r="O180" s="1065"/>
      <c r="P180" s="1065"/>
      <c r="Q180" s="1065"/>
      <c r="R180" s="1065"/>
      <c r="S180" s="1065"/>
      <c r="T180" s="1065"/>
      <c r="U180" s="1065"/>
      <c r="V180" s="1065"/>
      <c r="W180" s="1065"/>
      <c r="X180" s="1065"/>
      <c r="Y180" s="1065"/>
      <c r="Z180" s="1065"/>
      <c r="AA180" s="1065"/>
      <c r="AB180" s="1065"/>
      <c r="AC180" s="1065"/>
      <c r="AD180" s="1065"/>
      <c r="AE180" s="1065"/>
      <c r="AF180" s="1065"/>
      <c r="AG180" s="1065"/>
      <c r="AH180" s="1065"/>
      <c r="AI180" s="1065"/>
      <c r="AJ180" s="1065"/>
      <c r="AK180" s="1065"/>
      <c r="AL180" s="1065"/>
      <c r="AM180" s="1065"/>
      <c r="AN180" s="1065"/>
      <c r="AO180" s="1065"/>
      <c r="AP180" s="1065"/>
      <c r="AQ180" s="1065"/>
      <c r="AR180" s="1065"/>
      <c r="AS180" s="1065"/>
      <c r="AT180" s="1065"/>
      <c r="AU180" s="1065"/>
      <c r="AV180" s="1065"/>
      <c r="AW180" s="1065"/>
      <c r="AX180" s="1065"/>
      <c r="AY180" s="1065"/>
      <c r="AZ180" s="1065"/>
    </row>
    <row r="181" spans="1:52" ht="12.75">
      <c r="A181" s="1065"/>
      <c r="B181" s="1065"/>
      <c r="C181" s="1065"/>
      <c r="D181" s="1065"/>
      <c r="E181" s="1065"/>
      <c r="F181" s="1065"/>
      <c r="G181" s="1065"/>
      <c r="H181" s="1065"/>
      <c r="I181" s="1065"/>
      <c r="J181" s="1065"/>
      <c r="K181" s="1065"/>
      <c r="L181" s="1065"/>
      <c r="M181" s="1065"/>
      <c r="N181" s="1065"/>
      <c r="O181" s="1065"/>
      <c r="P181" s="1065"/>
      <c r="Q181" s="1065"/>
      <c r="R181" s="1065"/>
      <c r="S181" s="1065"/>
      <c r="T181" s="1065"/>
      <c r="U181" s="1065"/>
      <c r="V181" s="1065"/>
      <c r="W181" s="1065"/>
      <c r="X181" s="1065"/>
      <c r="Y181" s="1065"/>
      <c r="Z181" s="1065"/>
      <c r="AA181" s="1065"/>
      <c r="AB181" s="1065"/>
      <c r="AC181" s="1065"/>
      <c r="AD181" s="1065"/>
      <c r="AE181" s="1065"/>
      <c r="AF181" s="1065"/>
      <c r="AG181" s="1065"/>
      <c r="AH181" s="1065"/>
      <c r="AI181" s="1065"/>
      <c r="AJ181" s="1065"/>
      <c r="AK181" s="1065"/>
      <c r="AL181" s="1065"/>
      <c r="AM181" s="1065"/>
      <c r="AN181" s="1065"/>
      <c r="AO181" s="1065"/>
      <c r="AP181" s="1065"/>
      <c r="AQ181" s="1065"/>
      <c r="AR181" s="1065"/>
      <c r="AS181" s="1065"/>
      <c r="AT181" s="1065"/>
      <c r="AU181" s="1065"/>
      <c r="AV181" s="1065"/>
      <c r="AW181" s="1065"/>
      <c r="AX181" s="1065"/>
      <c r="AY181" s="1065"/>
      <c r="AZ181" s="1065"/>
    </row>
    <row r="182" spans="1:52" ht="12.75">
      <c r="A182" s="1065"/>
      <c r="B182" s="1065"/>
      <c r="C182" s="1065"/>
      <c r="D182" s="1065"/>
      <c r="E182" s="1065"/>
      <c r="F182" s="1065"/>
      <c r="G182" s="1065"/>
      <c r="H182" s="1065"/>
      <c r="I182" s="1065"/>
      <c r="J182" s="1065"/>
      <c r="K182" s="1065"/>
      <c r="L182" s="1065"/>
      <c r="M182" s="1065"/>
      <c r="N182" s="1065"/>
      <c r="O182" s="1065"/>
      <c r="P182" s="1065"/>
      <c r="Q182" s="1065"/>
      <c r="R182" s="1065"/>
      <c r="S182" s="1065"/>
      <c r="T182" s="1065"/>
      <c r="U182" s="1065"/>
      <c r="V182" s="1065"/>
      <c r="W182" s="1065"/>
      <c r="X182" s="1065"/>
      <c r="Y182" s="1065"/>
      <c r="Z182" s="1065"/>
      <c r="AA182" s="1065"/>
      <c r="AB182" s="1065"/>
      <c r="AC182" s="1065"/>
      <c r="AD182" s="1065"/>
      <c r="AE182" s="1065"/>
      <c r="AF182" s="1065"/>
      <c r="AG182" s="1065"/>
      <c r="AH182" s="1065"/>
      <c r="AI182" s="1065"/>
      <c r="AJ182" s="1065"/>
      <c r="AK182" s="1065"/>
      <c r="AL182" s="1065"/>
      <c r="AM182" s="1065"/>
      <c r="AN182" s="1065"/>
      <c r="AO182" s="1065"/>
      <c r="AP182" s="1065"/>
      <c r="AQ182" s="1065"/>
      <c r="AR182" s="1065"/>
      <c r="AS182" s="1065"/>
      <c r="AT182" s="1065"/>
      <c r="AU182" s="1065"/>
      <c r="AV182" s="1065"/>
      <c r="AW182" s="1065"/>
      <c r="AX182" s="1065"/>
      <c r="AY182" s="1065"/>
      <c r="AZ182" s="1065"/>
    </row>
    <row r="183" spans="1:52" ht="12.75">
      <c r="A183" s="1065"/>
      <c r="B183" s="1065"/>
      <c r="C183" s="1065"/>
      <c r="D183" s="1065"/>
      <c r="E183" s="1065"/>
      <c r="F183" s="1065"/>
      <c r="G183" s="1065"/>
      <c r="H183" s="1065"/>
      <c r="I183" s="1065"/>
      <c r="J183" s="1065"/>
      <c r="K183" s="1065"/>
      <c r="L183" s="1065"/>
      <c r="M183" s="1065"/>
      <c r="N183" s="1065"/>
      <c r="O183" s="1065"/>
      <c r="P183" s="1065"/>
      <c r="Q183" s="1065"/>
      <c r="R183" s="1065"/>
      <c r="S183" s="1065"/>
      <c r="T183" s="1065"/>
      <c r="U183" s="1065"/>
      <c r="V183" s="1065"/>
      <c r="W183" s="1065"/>
      <c r="X183" s="1065"/>
      <c r="Y183" s="1065"/>
      <c r="Z183" s="1065"/>
      <c r="AA183" s="1065"/>
      <c r="AB183" s="1065"/>
      <c r="AC183" s="1065"/>
      <c r="AD183" s="1065"/>
      <c r="AE183" s="1065"/>
      <c r="AF183" s="1065"/>
      <c r="AG183" s="1065"/>
      <c r="AH183" s="1065"/>
      <c r="AI183" s="1065"/>
      <c r="AJ183" s="1065"/>
      <c r="AK183" s="1065"/>
      <c r="AL183" s="1065"/>
      <c r="AM183" s="1065"/>
      <c r="AN183" s="1065"/>
      <c r="AO183" s="1065"/>
      <c r="AP183" s="1065"/>
      <c r="AQ183" s="1065"/>
      <c r="AR183" s="1065"/>
      <c r="AS183" s="1065"/>
      <c r="AT183" s="1065"/>
      <c r="AU183" s="1065"/>
      <c r="AV183" s="1065"/>
      <c r="AW183" s="1065"/>
      <c r="AX183" s="1065"/>
      <c r="AY183" s="1065"/>
      <c r="AZ183" s="1065"/>
    </row>
    <row r="184" spans="1:52" ht="12.75">
      <c r="A184" s="1065"/>
      <c r="B184" s="1065"/>
      <c r="C184" s="1065"/>
      <c r="D184" s="1065"/>
      <c r="E184" s="1065"/>
      <c r="F184" s="1065"/>
      <c r="G184" s="1065"/>
      <c r="H184" s="1065"/>
      <c r="I184" s="1065"/>
      <c r="J184" s="1065"/>
      <c r="K184" s="1065"/>
      <c r="L184" s="1065"/>
      <c r="M184" s="1065"/>
      <c r="N184" s="1065"/>
      <c r="O184" s="1065"/>
      <c r="P184" s="1065"/>
      <c r="Q184" s="1065"/>
      <c r="R184" s="1065"/>
      <c r="S184" s="1065"/>
      <c r="T184" s="1065"/>
      <c r="U184" s="1065"/>
      <c r="V184" s="1065"/>
      <c r="W184" s="1065"/>
      <c r="X184" s="1065"/>
      <c r="Y184" s="1065"/>
      <c r="Z184" s="1065"/>
      <c r="AA184" s="1065"/>
      <c r="AB184" s="1065"/>
      <c r="AC184" s="1065"/>
      <c r="AD184" s="1065"/>
      <c r="AE184" s="1065"/>
      <c r="AF184" s="1065"/>
      <c r="AG184" s="1065"/>
      <c r="AH184" s="1065"/>
      <c r="AI184" s="1065"/>
      <c r="AJ184" s="1065"/>
      <c r="AK184" s="1065"/>
      <c r="AL184" s="1065"/>
      <c r="AM184" s="1065"/>
      <c r="AN184" s="1065"/>
      <c r="AO184" s="1065"/>
      <c r="AP184" s="1065"/>
      <c r="AQ184" s="1065"/>
      <c r="AR184" s="1065"/>
      <c r="AS184" s="1065"/>
      <c r="AT184" s="1065"/>
      <c r="AU184" s="1065"/>
      <c r="AV184" s="1065"/>
      <c r="AW184" s="1065"/>
      <c r="AX184" s="1065"/>
      <c r="AY184" s="1065"/>
      <c r="AZ184" s="1065"/>
    </row>
    <row r="185" spans="1:52" ht="12.75">
      <c r="A185" s="1065"/>
      <c r="B185" s="1065"/>
      <c r="C185" s="1065"/>
      <c r="D185" s="1065"/>
      <c r="E185" s="1065"/>
      <c r="F185" s="1065"/>
      <c r="G185" s="1065"/>
      <c r="H185" s="1065"/>
      <c r="I185" s="1065"/>
      <c r="J185" s="1065"/>
      <c r="K185" s="1065"/>
      <c r="L185" s="1065"/>
      <c r="M185" s="1065"/>
      <c r="N185" s="1065"/>
      <c r="O185" s="1065"/>
      <c r="P185" s="1065"/>
      <c r="Q185" s="1065"/>
      <c r="R185" s="1065"/>
      <c r="S185" s="1065"/>
      <c r="T185" s="1065"/>
      <c r="U185" s="1065"/>
      <c r="V185" s="1065"/>
      <c r="W185" s="1065"/>
      <c r="X185" s="1065"/>
      <c r="Y185" s="1065"/>
      <c r="Z185" s="1065"/>
      <c r="AA185" s="1065"/>
      <c r="AB185" s="1065"/>
      <c r="AC185" s="1065"/>
      <c r="AD185" s="1065"/>
      <c r="AE185" s="1065"/>
      <c r="AF185" s="1065"/>
      <c r="AG185" s="1065"/>
      <c r="AH185" s="1065"/>
      <c r="AI185" s="1065"/>
      <c r="AJ185" s="1065"/>
      <c r="AK185" s="1065"/>
      <c r="AL185" s="1065"/>
      <c r="AM185" s="1065"/>
      <c r="AN185" s="1065"/>
      <c r="AO185" s="1065"/>
      <c r="AP185" s="1065"/>
      <c r="AQ185" s="1065"/>
      <c r="AR185" s="1065"/>
      <c r="AS185" s="1065"/>
      <c r="AT185" s="1065"/>
      <c r="AU185" s="1065"/>
      <c r="AV185" s="1065"/>
      <c r="AW185" s="1065"/>
      <c r="AX185" s="1065"/>
      <c r="AY185" s="1065"/>
      <c r="AZ185" s="1065"/>
    </row>
    <row r="186" spans="1:52" ht="12.75">
      <c r="A186" s="1065"/>
      <c r="B186" s="1065"/>
      <c r="C186" s="1065"/>
      <c r="D186" s="1065"/>
      <c r="E186" s="1065"/>
      <c r="F186" s="1065"/>
      <c r="G186" s="1065"/>
      <c r="H186" s="1065"/>
      <c r="I186" s="1065"/>
      <c r="J186" s="1065"/>
      <c r="K186" s="1065"/>
      <c r="L186" s="1065"/>
      <c r="M186" s="1065"/>
      <c r="N186" s="1065"/>
      <c r="O186" s="1065"/>
      <c r="P186" s="1065"/>
      <c r="Q186" s="1065"/>
      <c r="R186" s="1065"/>
      <c r="S186" s="1065"/>
      <c r="T186" s="1065"/>
      <c r="U186" s="1065"/>
      <c r="V186" s="1065"/>
      <c r="W186" s="1065"/>
      <c r="X186" s="1065"/>
      <c r="Y186" s="1065"/>
      <c r="Z186" s="1065"/>
      <c r="AA186" s="1065"/>
      <c r="AB186" s="1065"/>
      <c r="AC186" s="1065"/>
      <c r="AD186" s="1065"/>
      <c r="AE186" s="1065"/>
      <c r="AF186" s="1065"/>
      <c r="AG186" s="1065"/>
      <c r="AH186" s="1065"/>
      <c r="AI186" s="1065"/>
      <c r="AJ186" s="1065"/>
      <c r="AK186" s="1065"/>
      <c r="AL186" s="1065"/>
      <c r="AM186" s="1065"/>
      <c r="AN186" s="1065"/>
      <c r="AO186" s="1065"/>
      <c r="AP186" s="1065"/>
      <c r="AQ186" s="1065"/>
      <c r="AR186" s="1065"/>
      <c r="AS186" s="1065"/>
      <c r="AT186" s="1065"/>
      <c r="AU186" s="1065"/>
      <c r="AV186" s="1065"/>
      <c r="AW186" s="1065"/>
      <c r="AX186" s="1065"/>
      <c r="AY186" s="1065"/>
      <c r="AZ186" s="1065"/>
    </row>
    <row r="187" spans="1:52" ht="12.75">
      <c r="A187" s="1065"/>
      <c r="B187" s="1065"/>
      <c r="C187" s="1065"/>
      <c r="D187" s="1065"/>
      <c r="E187" s="1065"/>
      <c r="F187" s="1065"/>
      <c r="G187" s="1065"/>
      <c r="H187" s="1065"/>
      <c r="I187" s="1065"/>
      <c r="J187" s="1065"/>
      <c r="K187" s="1065"/>
      <c r="L187" s="1065"/>
      <c r="M187" s="1065"/>
      <c r="N187" s="1065"/>
      <c r="O187" s="1065"/>
      <c r="P187" s="1065"/>
      <c r="Q187" s="1065"/>
      <c r="R187" s="1065"/>
      <c r="S187" s="1065"/>
      <c r="T187" s="1065"/>
      <c r="U187" s="1065"/>
      <c r="V187" s="1065"/>
      <c r="W187" s="1065"/>
      <c r="X187" s="1065"/>
      <c r="Y187" s="1065"/>
      <c r="Z187" s="1065"/>
      <c r="AA187" s="1065"/>
      <c r="AB187" s="1065"/>
      <c r="AC187" s="1065"/>
      <c r="AD187" s="1065"/>
      <c r="AE187" s="1065"/>
      <c r="AF187" s="1065"/>
      <c r="AG187" s="1065"/>
      <c r="AH187" s="1065"/>
      <c r="AI187" s="1065"/>
      <c r="AJ187" s="1065"/>
      <c r="AK187" s="1065"/>
      <c r="AL187" s="1065"/>
      <c r="AM187" s="1065"/>
      <c r="AN187" s="1065"/>
      <c r="AO187" s="1065"/>
      <c r="AP187" s="1065"/>
      <c r="AQ187" s="1065"/>
      <c r="AR187" s="1065"/>
      <c r="AS187" s="1065"/>
      <c r="AT187" s="1065"/>
      <c r="AU187" s="1065"/>
      <c r="AV187" s="1065"/>
      <c r="AW187" s="1065"/>
      <c r="AX187" s="1065"/>
      <c r="AY187" s="1065"/>
      <c r="AZ187" s="1065"/>
    </row>
    <row r="188" spans="1:52" ht="12.75">
      <c r="A188" s="1065"/>
      <c r="B188" s="1065"/>
      <c r="C188" s="1065"/>
      <c r="D188" s="1065"/>
      <c r="E188" s="1065"/>
      <c r="F188" s="1065"/>
      <c r="G188" s="1065"/>
      <c r="H188" s="1065"/>
      <c r="I188" s="1065"/>
      <c r="J188" s="1065"/>
      <c r="K188" s="1065"/>
      <c r="L188" s="1065"/>
      <c r="M188" s="1065"/>
      <c r="N188" s="1065"/>
      <c r="O188" s="1065"/>
      <c r="P188" s="1065"/>
      <c r="Q188" s="1065"/>
      <c r="R188" s="1065"/>
      <c r="S188" s="1065"/>
      <c r="T188" s="1065"/>
      <c r="U188" s="1065"/>
      <c r="V188" s="1065"/>
      <c r="W188" s="1065"/>
      <c r="X188" s="1065"/>
      <c r="Y188" s="1065"/>
      <c r="Z188" s="1065"/>
      <c r="AA188" s="1065"/>
      <c r="AB188" s="1065"/>
      <c r="AC188" s="1065"/>
      <c r="AD188" s="1065"/>
      <c r="AE188" s="1065"/>
      <c r="AF188" s="1065"/>
      <c r="AG188" s="1065"/>
      <c r="AH188" s="1065"/>
      <c r="AI188" s="1065"/>
      <c r="AJ188" s="1065"/>
      <c r="AK188" s="1065"/>
      <c r="AL188" s="1065"/>
      <c r="AM188" s="1065"/>
      <c r="AN188" s="1065"/>
      <c r="AO188" s="1065"/>
      <c r="AP188" s="1065"/>
      <c r="AQ188" s="1065"/>
      <c r="AR188" s="1065"/>
      <c r="AS188" s="1065"/>
      <c r="AT188" s="1065"/>
      <c r="AU188" s="1065"/>
      <c r="AV188" s="1065"/>
      <c r="AW188" s="1065"/>
      <c r="AX188" s="1065"/>
      <c r="AY188" s="1065"/>
      <c r="AZ188" s="1065"/>
    </row>
  </sheetData>
  <mergeCells count="1">
    <mergeCell ref="A8:G8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10114</dc:creator>
  <cp:keywords/>
  <dc:description/>
  <cp:lastModifiedBy>zdenka.hankova</cp:lastModifiedBy>
  <cp:lastPrinted>2010-02-16T14:13:54Z</cp:lastPrinted>
  <dcterms:created xsi:type="dcterms:W3CDTF">2010-02-12T09:38:47Z</dcterms:created>
  <dcterms:modified xsi:type="dcterms:W3CDTF">2010-03-12T11:13:09Z</dcterms:modified>
  <cp:category/>
  <cp:version/>
  <cp:contentType/>
  <cp:contentStatus/>
</cp:coreProperties>
</file>