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Dotace 2019" sheetId="1" r:id="rId1"/>
  </sheets>
  <calcPr calcId="145621"/>
</workbook>
</file>

<file path=xl/calcChain.xml><?xml version="1.0" encoding="utf-8"?>
<calcChain xmlns="http://schemas.openxmlformats.org/spreadsheetml/2006/main">
  <c r="K10" i="1" l="1"/>
  <c r="L10" i="1" s="1"/>
  <c r="M10" i="1" s="1"/>
  <c r="G15" i="1" l="1"/>
  <c r="K15" i="1" s="1"/>
  <c r="L15" i="1" s="1"/>
  <c r="M15" i="1" s="1"/>
  <c r="G14" i="1"/>
  <c r="K14" i="1" s="1"/>
  <c r="L14" i="1" s="1"/>
  <c r="M14" i="1" s="1"/>
  <c r="G13" i="1"/>
  <c r="K13" i="1" s="1"/>
  <c r="L13" i="1" s="1"/>
  <c r="M13" i="1" s="1"/>
  <c r="G12" i="1"/>
  <c r="K12" i="1" s="1"/>
  <c r="L12" i="1" s="1"/>
  <c r="M12" i="1" s="1"/>
  <c r="G11" i="1"/>
  <c r="K11" i="1" s="1"/>
  <c r="L11" i="1" s="1"/>
  <c r="M11" i="1" s="1"/>
  <c r="G9" i="1"/>
  <c r="K9" i="1" s="1"/>
  <c r="L9" i="1" s="1"/>
  <c r="M9" i="1" s="1"/>
  <c r="G8" i="1"/>
  <c r="K8" i="1" s="1"/>
  <c r="L8" i="1" s="1"/>
  <c r="M8" i="1" s="1"/>
  <c r="G7" i="1"/>
  <c r="K7" i="1" s="1"/>
  <c r="L7" i="1" s="1"/>
  <c r="M7" i="1" s="1"/>
  <c r="K6" i="1"/>
  <c r="L6" i="1" s="1"/>
  <c r="M6" i="1" s="1"/>
  <c r="G5" i="1"/>
  <c r="K5" i="1" s="1"/>
  <c r="L5" i="1" s="1"/>
  <c r="M5" i="1" s="1"/>
  <c r="G4" i="1"/>
  <c r="K4" i="1" s="1"/>
  <c r="L4" i="1" s="1"/>
  <c r="M4" i="1" s="1"/>
</calcChain>
</file>

<file path=xl/comments1.xml><?xml version="1.0" encoding="utf-8"?>
<comments xmlns="http://schemas.openxmlformats.org/spreadsheetml/2006/main">
  <authors>
    <author>Autor</author>
  </authors>
  <commentLis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roční rozpočet (tj. 1.732.000,-)  mínus 15.000 x 25,7
</t>
        </r>
      </text>
    </comment>
  </commentList>
</comments>
</file>

<file path=xl/sharedStrings.xml><?xml version="1.0" encoding="utf-8"?>
<sst xmlns="http://schemas.openxmlformats.org/spreadsheetml/2006/main" count="57" uniqueCount="41">
  <si>
    <t>Žadatel</t>
  </si>
  <si>
    <t>Název projektu</t>
  </si>
  <si>
    <t>Doba trvání projektu</t>
  </si>
  <si>
    <t xml:space="preserve">Pozice v projektu </t>
  </si>
  <si>
    <t>420PEOPLE</t>
  </si>
  <si>
    <t>CLASH!</t>
  </si>
  <si>
    <t>září 2018</t>
  </si>
  <si>
    <t>únor 2021</t>
  </si>
  <si>
    <t>partner</t>
  </si>
  <si>
    <t>kurs €/CZK</t>
  </si>
  <si>
    <t>Divadlo LETÍ</t>
  </si>
  <si>
    <t>organizátor</t>
  </si>
  <si>
    <t>limit maximum</t>
  </si>
  <si>
    <t>Čtyři dny</t>
  </si>
  <si>
    <t>In Situ Act</t>
  </si>
  <si>
    <t xml:space="preserve">Art Movement </t>
  </si>
  <si>
    <t>ART4PSY</t>
  </si>
  <si>
    <t>2019</t>
  </si>
  <si>
    <t>MeetFactory</t>
  </si>
  <si>
    <t>The New Dictionary of Old Ideas</t>
  </si>
  <si>
    <t>Palác Akropolis</t>
  </si>
  <si>
    <t>Liveurope</t>
  </si>
  <si>
    <t>SHAPE</t>
  </si>
  <si>
    <t xml:space="preserve">Tanec Praha </t>
  </si>
  <si>
    <t>EDN - European Dancehouse Network</t>
  </si>
  <si>
    <t>Dancing Museums</t>
  </si>
  <si>
    <t>Celkem projekt (v €)</t>
  </si>
  <si>
    <t>Podíl EK (dle smlouvy, v % nebo pevnou částkou)</t>
  </si>
  <si>
    <t>Požadováno z rozpočtu (v Kč)</t>
  </si>
  <si>
    <t xml:space="preserve">Spolufinancování žadatele (v Kč) </t>
  </si>
  <si>
    <t>Vypočtená dotace: 20 nebo 25 %</t>
  </si>
  <si>
    <t>Roční rozpočet žadatele 2019 (v Kč)</t>
  </si>
  <si>
    <t>AEROWAVES 2019</t>
  </si>
  <si>
    <t>Fabulamundi.</t>
  </si>
  <si>
    <t>Shaking The Walls</t>
  </si>
  <si>
    <t>Be SpectACTive! 2</t>
  </si>
  <si>
    <t>Podíl žadatele</t>
  </si>
  <si>
    <t>Přidělená dotace v Kč</t>
  </si>
  <si>
    <t>Kulturní centrum Cooltour</t>
  </si>
  <si>
    <t>Dotace na podporu spolufinancování úspěšných mezinárodních projektů v rámci programu Kreativní Evropa</t>
  </si>
  <si>
    <t>Projekty podpořené v roce 2019 (1.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</si>
</sst>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\ &quot;Kč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/>
    <xf numFmtId="0" fontId="4" fillId="3" borderId="0" xfId="0" applyFont="1" applyFill="1"/>
    <xf numFmtId="4" fontId="1" fillId="0" borderId="0" xfId="0" applyNumberFormat="1" applyFont="1"/>
    <xf numFmtId="0" fontId="1" fillId="0" borderId="4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9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10" fontId="7" fillId="0" borderId="1" xfId="0" applyNumberFormat="1" applyFont="1" applyBorder="1"/>
    <xf numFmtId="1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9" fillId="0" borderId="1" xfId="0" applyNumberFormat="1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"/>
  <sheetViews>
    <sheetView tabSelected="1" zoomScale="70" zoomScaleNormal="70" workbookViewId="0">
      <selection activeCell="X12" sqref="X12"/>
    </sheetView>
  </sheetViews>
  <sheetFormatPr defaultRowHeight="14.4" x14ac:dyDescent="0.3"/>
  <cols>
    <col min="1" max="1" width="27.33203125" customWidth="1"/>
    <col min="2" max="2" width="36.33203125" customWidth="1"/>
    <col min="3" max="4" width="13.6640625" hidden="1" customWidth="1"/>
    <col min="5" max="5" width="12.44140625" hidden="1" customWidth="1"/>
    <col min="6" max="8" width="13.6640625" hidden="1" customWidth="1"/>
    <col min="9" max="9" width="15.33203125" hidden="1" customWidth="1"/>
    <col min="10" max="10" width="13.109375" hidden="1" customWidth="1"/>
    <col min="11" max="12" width="13.6640625" hidden="1" customWidth="1"/>
    <col min="13" max="13" width="25" customWidth="1"/>
    <col min="15" max="20" width="0" hidden="1" customWidth="1"/>
  </cols>
  <sheetData>
    <row r="1" spans="1:19" ht="50.4" customHeight="1" x14ac:dyDescent="0.3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9" ht="46.2" customHeight="1" x14ac:dyDescent="0.3">
      <c r="A2" s="25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9" ht="66.599999999999994" customHeight="1" x14ac:dyDescent="0.3">
      <c r="A3" s="10" t="s">
        <v>0</v>
      </c>
      <c r="B3" s="10" t="s">
        <v>1</v>
      </c>
      <c r="C3" s="11" t="s">
        <v>2</v>
      </c>
      <c r="D3" s="12"/>
      <c r="E3" s="10" t="s">
        <v>26</v>
      </c>
      <c r="F3" s="10" t="s">
        <v>27</v>
      </c>
      <c r="G3" s="10" t="s">
        <v>36</v>
      </c>
      <c r="H3" s="13" t="s">
        <v>3</v>
      </c>
      <c r="I3" s="13" t="s">
        <v>31</v>
      </c>
      <c r="J3" s="10" t="s">
        <v>28</v>
      </c>
      <c r="K3" s="13" t="s">
        <v>29</v>
      </c>
      <c r="L3" s="14" t="s">
        <v>30</v>
      </c>
      <c r="M3" s="10" t="s">
        <v>37</v>
      </c>
    </row>
    <row r="4" spans="1:19" ht="30" customHeight="1" x14ac:dyDescent="0.3">
      <c r="A4" s="15" t="s">
        <v>4</v>
      </c>
      <c r="B4" s="15" t="s">
        <v>5</v>
      </c>
      <c r="C4" s="16" t="s">
        <v>6</v>
      </c>
      <c r="D4" s="16" t="s">
        <v>7</v>
      </c>
      <c r="E4" s="17">
        <v>198700</v>
      </c>
      <c r="F4" s="18">
        <v>0.59920000000000007</v>
      </c>
      <c r="G4" s="19">
        <f>1-F4</f>
        <v>0.40079999999999993</v>
      </c>
      <c r="H4" s="20" t="s">
        <v>8</v>
      </c>
      <c r="I4" s="17">
        <v>298300</v>
      </c>
      <c r="J4" s="17">
        <v>24000</v>
      </c>
      <c r="K4" s="17">
        <f>I4*G4</f>
        <v>119558.63999999998</v>
      </c>
      <c r="L4" s="17">
        <f t="shared" ref="L4:L15" si="0">IF(H4=$O$4,K4*$P$4,IF(H4=$O$5,K4*$P$5,"chyba"))</f>
        <v>23911.727999999999</v>
      </c>
      <c r="M4" s="21">
        <f t="shared" ref="M4:M15" si="1">IF(L4&gt;$S$5,$S$5,CEILING(L4,1000))</f>
        <v>24000</v>
      </c>
      <c r="O4" s="1" t="s">
        <v>8</v>
      </c>
      <c r="P4" s="2">
        <v>0.2</v>
      </c>
      <c r="R4" s="3" t="s">
        <v>9</v>
      </c>
      <c r="S4" s="3">
        <v>25.7</v>
      </c>
    </row>
    <row r="5" spans="1:19" ht="30" customHeight="1" x14ac:dyDescent="0.3">
      <c r="A5" s="15" t="s">
        <v>10</v>
      </c>
      <c r="B5" s="15" t="s">
        <v>33</v>
      </c>
      <c r="C5" s="16">
        <v>2017</v>
      </c>
      <c r="D5" s="16">
        <v>2020</v>
      </c>
      <c r="E5" s="17">
        <v>96229.81</v>
      </c>
      <c r="F5" s="18">
        <v>0.5</v>
      </c>
      <c r="G5" s="19">
        <f t="shared" ref="G5:G15" si="2">1-F5</f>
        <v>0.5</v>
      </c>
      <c r="H5" s="20" t="s">
        <v>8</v>
      </c>
      <c r="I5" s="17">
        <v>2413650</v>
      </c>
      <c r="J5" s="17">
        <v>225000</v>
      </c>
      <c r="K5" s="17">
        <f>I5*G5</f>
        <v>1206825</v>
      </c>
      <c r="L5" s="17">
        <f t="shared" si="0"/>
        <v>241365</v>
      </c>
      <c r="M5" s="21">
        <f t="shared" si="1"/>
        <v>242000</v>
      </c>
      <c r="O5" s="1" t="s">
        <v>11</v>
      </c>
      <c r="P5" s="2">
        <v>0.25</v>
      </c>
      <c r="R5" s="4" t="s">
        <v>12</v>
      </c>
      <c r="S5" s="4">
        <v>350000</v>
      </c>
    </row>
    <row r="6" spans="1:19" ht="30" customHeight="1" x14ac:dyDescent="0.3">
      <c r="A6" s="15" t="s">
        <v>13</v>
      </c>
      <c r="B6" s="15" t="s">
        <v>14</v>
      </c>
      <c r="C6" s="22">
        <v>42675</v>
      </c>
      <c r="D6" s="22">
        <v>44134</v>
      </c>
      <c r="E6" s="17">
        <v>1940000</v>
      </c>
      <c r="F6" s="23">
        <v>15000</v>
      </c>
      <c r="G6" s="19"/>
      <c r="H6" s="20" t="s">
        <v>8</v>
      </c>
      <c r="I6" s="17">
        <v>1732000</v>
      </c>
      <c r="J6" s="17">
        <v>350000</v>
      </c>
      <c r="K6" s="17">
        <f>I6-F6*$S$4</f>
        <v>1346500</v>
      </c>
      <c r="L6" s="17">
        <f t="shared" si="0"/>
        <v>269300</v>
      </c>
      <c r="M6" s="21">
        <f t="shared" si="1"/>
        <v>270000</v>
      </c>
    </row>
    <row r="7" spans="1:19" ht="30" customHeight="1" x14ac:dyDescent="0.3">
      <c r="A7" s="15" t="s">
        <v>15</v>
      </c>
      <c r="B7" s="15" t="s">
        <v>16</v>
      </c>
      <c r="C7" s="22">
        <v>43466</v>
      </c>
      <c r="D7" s="22">
        <v>43830</v>
      </c>
      <c r="E7" s="17">
        <v>44670</v>
      </c>
      <c r="F7" s="18">
        <v>0.6</v>
      </c>
      <c r="G7" s="19">
        <f t="shared" si="2"/>
        <v>0.4</v>
      </c>
      <c r="H7" s="20" t="s">
        <v>8</v>
      </c>
      <c r="I7" s="17">
        <v>4257655</v>
      </c>
      <c r="J7" s="17">
        <v>850000</v>
      </c>
      <c r="K7" s="17">
        <f>I7*G7</f>
        <v>1703062</v>
      </c>
      <c r="L7" s="17">
        <f t="shared" si="0"/>
        <v>340612.4</v>
      </c>
      <c r="M7" s="21">
        <f t="shared" si="1"/>
        <v>341000</v>
      </c>
    </row>
    <row r="8" spans="1:19" ht="30" customHeight="1" x14ac:dyDescent="0.3">
      <c r="A8" s="15" t="s">
        <v>38</v>
      </c>
      <c r="B8" s="15" t="s">
        <v>34</v>
      </c>
      <c r="C8" s="16" t="s">
        <v>17</v>
      </c>
      <c r="D8" s="16">
        <v>2020</v>
      </c>
      <c r="E8" s="17">
        <v>42616</v>
      </c>
      <c r="F8" s="18">
        <v>0.59760000000000002</v>
      </c>
      <c r="G8" s="19">
        <f t="shared" si="2"/>
        <v>0.40239999999999998</v>
      </c>
      <c r="H8" s="20" t="s">
        <v>8</v>
      </c>
      <c r="I8" s="17">
        <v>675296</v>
      </c>
      <c r="J8" s="17">
        <v>54023.68</v>
      </c>
      <c r="K8" s="17">
        <f t="shared" ref="K8:K15" si="3">I8*G8</f>
        <v>271739.11040000001</v>
      </c>
      <c r="L8" s="17">
        <f t="shared" si="0"/>
        <v>54347.822080000005</v>
      </c>
      <c r="M8" s="21">
        <f t="shared" si="1"/>
        <v>55000</v>
      </c>
    </row>
    <row r="9" spans="1:19" ht="30" customHeight="1" x14ac:dyDescent="0.3">
      <c r="A9" s="15" t="s">
        <v>18</v>
      </c>
      <c r="B9" s="15" t="s">
        <v>19</v>
      </c>
      <c r="C9" s="22">
        <v>43405</v>
      </c>
      <c r="D9" s="22">
        <v>44135</v>
      </c>
      <c r="E9" s="17">
        <v>172601.60000000001</v>
      </c>
      <c r="F9" s="18">
        <v>0.6</v>
      </c>
      <c r="G9" s="19">
        <f t="shared" si="2"/>
        <v>0.4</v>
      </c>
      <c r="H9" s="20" t="s">
        <v>11</v>
      </c>
      <c r="I9" s="17">
        <v>2966113.5</v>
      </c>
      <c r="J9" s="17">
        <v>296611.45</v>
      </c>
      <c r="K9" s="17">
        <f t="shared" si="3"/>
        <v>1186445.4000000001</v>
      </c>
      <c r="L9" s="17">
        <f t="shared" si="0"/>
        <v>296611.35000000003</v>
      </c>
      <c r="M9" s="21">
        <f t="shared" si="1"/>
        <v>297000</v>
      </c>
    </row>
    <row r="10" spans="1:19" ht="30" customHeight="1" x14ac:dyDescent="0.3">
      <c r="A10" s="15" t="s">
        <v>20</v>
      </c>
      <c r="B10" s="15" t="s">
        <v>21</v>
      </c>
      <c r="C10" s="22">
        <v>43466</v>
      </c>
      <c r="D10" s="22">
        <v>43830</v>
      </c>
      <c r="E10" s="17">
        <v>127000</v>
      </c>
      <c r="F10" s="24">
        <v>1050000</v>
      </c>
      <c r="G10" s="19"/>
      <c r="H10" s="20" t="s">
        <v>8</v>
      </c>
      <c r="I10" s="17">
        <v>2242000</v>
      </c>
      <c r="J10" s="17">
        <v>350000</v>
      </c>
      <c r="K10" s="17">
        <f>I10-F10</f>
        <v>1192000</v>
      </c>
      <c r="L10" s="17">
        <f t="shared" ref="L10" si="4">IF(H10=$O$4,K10*$P$4,IF(H10=$O$5,K10*$P$5,"chyba"))</f>
        <v>238400</v>
      </c>
      <c r="M10" s="21">
        <f t="shared" ref="M10" si="5">IF(L10&gt;$S$5,$S$5,CEILING(L10,1000))</f>
        <v>239000</v>
      </c>
    </row>
    <row r="11" spans="1:19" ht="30" customHeight="1" x14ac:dyDescent="0.3">
      <c r="A11" s="15" t="s">
        <v>18</v>
      </c>
      <c r="B11" s="15" t="s">
        <v>22</v>
      </c>
      <c r="C11" s="22">
        <v>43435</v>
      </c>
      <c r="D11" s="22">
        <v>43799</v>
      </c>
      <c r="E11" s="17">
        <v>500000</v>
      </c>
      <c r="F11" s="18">
        <v>0.8</v>
      </c>
      <c r="G11" s="19">
        <f t="shared" si="2"/>
        <v>0.19999999999999996</v>
      </c>
      <c r="H11" s="20" t="s">
        <v>11</v>
      </c>
      <c r="I11" s="17">
        <v>16229375</v>
      </c>
      <c r="J11" s="17">
        <v>350000</v>
      </c>
      <c r="K11" s="17">
        <f t="shared" si="3"/>
        <v>3245874.9999999991</v>
      </c>
      <c r="L11" s="17">
        <f t="shared" si="0"/>
        <v>811468.74999999977</v>
      </c>
      <c r="M11" s="21">
        <f t="shared" si="1"/>
        <v>350000</v>
      </c>
    </row>
    <row r="12" spans="1:19" ht="30" customHeight="1" x14ac:dyDescent="0.3">
      <c r="A12" s="15" t="s">
        <v>23</v>
      </c>
      <c r="B12" s="15" t="s">
        <v>32</v>
      </c>
      <c r="C12" s="22">
        <v>43374</v>
      </c>
      <c r="D12" s="22">
        <v>43738</v>
      </c>
      <c r="E12" s="17">
        <v>30000</v>
      </c>
      <c r="F12" s="18">
        <v>0.8</v>
      </c>
      <c r="G12" s="19">
        <f t="shared" si="2"/>
        <v>0.19999999999999996</v>
      </c>
      <c r="H12" s="20" t="s">
        <v>8</v>
      </c>
      <c r="I12" s="17">
        <v>1470000</v>
      </c>
      <c r="J12" s="17">
        <v>250000</v>
      </c>
      <c r="K12" s="17">
        <f t="shared" si="3"/>
        <v>293999.99999999994</v>
      </c>
      <c r="L12" s="17">
        <f t="shared" si="0"/>
        <v>58799.999999999993</v>
      </c>
      <c r="M12" s="21">
        <f t="shared" si="1"/>
        <v>59000</v>
      </c>
    </row>
    <row r="13" spans="1:19" ht="30" customHeight="1" x14ac:dyDescent="0.3">
      <c r="A13" s="15" t="s">
        <v>23</v>
      </c>
      <c r="B13" s="15" t="s">
        <v>24</v>
      </c>
      <c r="C13" s="22">
        <v>43466</v>
      </c>
      <c r="D13" s="22">
        <v>43830</v>
      </c>
      <c r="E13" s="17">
        <v>5000</v>
      </c>
      <c r="F13" s="18">
        <v>0.8</v>
      </c>
      <c r="G13" s="19">
        <f t="shared" si="2"/>
        <v>0.19999999999999996</v>
      </c>
      <c r="H13" s="20" t="s">
        <v>8</v>
      </c>
      <c r="I13" s="17">
        <v>230000</v>
      </c>
      <c r="J13" s="17">
        <v>40000</v>
      </c>
      <c r="K13" s="17">
        <f t="shared" si="3"/>
        <v>45999.999999999993</v>
      </c>
      <c r="L13" s="17">
        <f t="shared" si="0"/>
        <v>9199.9999999999982</v>
      </c>
      <c r="M13" s="21">
        <f t="shared" si="1"/>
        <v>10000</v>
      </c>
    </row>
    <row r="14" spans="1:19" ht="30" customHeight="1" x14ac:dyDescent="0.3">
      <c r="A14" s="15" t="s">
        <v>23</v>
      </c>
      <c r="B14" s="15" t="s">
        <v>35</v>
      </c>
      <c r="C14" s="22">
        <v>43466</v>
      </c>
      <c r="D14" s="22">
        <v>43830</v>
      </c>
      <c r="E14" s="17">
        <v>107406.3</v>
      </c>
      <c r="F14" s="18">
        <v>0.5</v>
      </c>
      <c r="G14" s="19">
        <f t="shared" si="2"/>
        <v>0.5</v>
      </c>
      <c r="H14" s="20" t="s">
        <v>8</v>
      </c>
      <c r="I14" s="17">
        <v>1050000</v>
      </c>
      <c r="J14" s="17">
        <v>172000</v>
      </c>
      <c r="K14" s="17">
        <f t="shared" si="3"/>
        <v>525000</v>
      </c>
      <c r="L14" s="17">
        <f t="shared" si="0"/>
        <v>105000</v>
      </c>
      <c r="M14" s="21">
        <f t="shared" si="1"/>
        <v>105000</v>
      </c>
    </row>
    <row r="15" spans="1:19" ht="30" customHeight="1" x14ac:dyDescent="0.3">
      <c r="A15" s="15" t="s">
        <v>23</v>
      </c>
      <c r="B15" s="15" t="s">
        <v>25</v>
      </c>
      <c r="C15" s="22">
        <v>43466</v>
      </c>
      <c r="D15" s="22">
        <v>43830</v>
      </c>
      <c r="E15" s="17">
        <v>44581</v>
      </c>
      <c r="F15" s="18">
        <v>0.5</v>
      </c>
      <c r="G15" s="19">
        <f t="shared" si="2"/>
        <v>0.5</v>
      </c>
      <c r="H15" s="20" t="s">
        <v>8</v>
      </c>
      <c r="I15" s="17">
        <v>745000</v>
      </c>
      <c r="J15" s="17">
        <v>93000</v>
      </c>
      <c r="K15" s="17">
        <f t="shared" si="3"/>
        <v>372500</v>
      </c>
      <c r="L15" s="17">
        <f t="shared" si="0"/>
        <v>74500</v>
      </c>
      <c r="M15" s="21">
        <f t="shared" si="1"/>
        <v>75000</v>
      </c>
    </row>
    <row r="16" spans="1:19" x14ac:dyDescent="0.3">
      <c r="A16" s="6"/>
      <c r="M16" s="5"/>
    </row>
  </sheetData>
  <mergeCells count="3">
    <mergeCell ref="C3:D3"/>
    <mergeCell ref="A1:M1"/>
    <mergeCell ref="A2:M2"/>
  </mergeCells>
  <conditionalFormatting sqref="M4:M9 M11:M15">
    <cfRule type="cellIs" dxfId="1" priority="3" operator="greaterThan">
      <formula>350000</formula>
    </cfRule>
  </conditionalFormatting>
  <conditionalFormatting sqref="M10">
    <cfRule type="cellIs" dxfId="0" priority="1" operator="greaterThan">
      <formula>350000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Dotace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2019-06-26T17:51:27Z</dcterms:modified>
</cp:coreProperties>
</file>