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4700" windowHeight="7155" activeTab="0"/>
  </bookViews>
  <sheets>
    <sheet name="7239 (tisk NM)" sheetId="1" r:id="rId1"/>
  </sheets>
  <externalReferences>
    <externalReference r:id="rId4"/>
    <externalReference r:id="rId5"/>
  </externalReferences>
  <definedNames>
    <definedName name="cs">#REF!</definedName>
    <definedName name="_xlnm.Print_Titles" localSheetId="0">'7239 (tisk NM)'!$9:$11</definedName>
    <definedName name="_xlnm.Print_Area" localSheetId="0">'7239 (tisk NM)'!$B$1:$F$126</definedName>
  </definedNames>
  <calcPr fullCalcOnLoad="1"/>
</workbook>
</file>

<file path=xl/sharedStrings.xml><?xml version="1.0" encoding="utf-8"?>
<sst xmlns="http://schemas.openxmlformats.org/spreadsheetml/2006/main" count="160" uniqueCount="112">
  <si>
    <t>Ministerstvo kultury ČR</t>
  </si>
  <si>
    <t>Běžné výdaje</t>
  </si>
  <si>
    <t>Č. okresu</t>
  </si>
  <si>
    <t>Okres / Kraj</t>
  </si>
  <si>
    <t>Transfer na (adresát)</t>
  </si>
  <si>
    <t>Ú č e l</t>
  </si>
  <si>
    <t>poskytnuto</t>
  </si>
  <si>
    <t>v tis.Kč</t>
  </si>
  <si>
    <t>Transfer nezisk. a pod. org. - obč. sdružení</t>
  </si>
  <si>
    <t>Národnostní menšina bulharská</t>
  </si>
  <si>
    <t>Praha 2</t>
  </si>
  <si>
    <t>Bulharská kult.osvětová organizace v ČR</t>
  </si>
  <si>
    <t>Roden glas</t>
  </si>
  <si>
    <t>Vazraždane</t>
  </si>
  <si>
    <t>Časopis Balgari</t>
  </si>
  <si>
    <t>Celkem</t>
  </si>
  <si>
    <t>Národnostní menšina maďarská</t>
  </si>
  <si>
    <t>Praha 10</t>
  </si>
  <si>
    <t>Svaz Maďarů žijících v čes. zemích</t>
  </si>
  <si>
    <t>Časopis PRÁGAI TUKOR - Pražské zrcadlo</t>
  </si>
  <si>
    <t>Národnostní menšina německá</t>
  </si>
  <si>
    <t>Praha 6</t>
  </si>
  <si>
    <t>Shromáždění Němců v Čechách, na Moravě a ve Slezsku</t>
  </si>
  <si>
    <t>Časopis Landeszeitung</t>
  </si>
  <si>
    <t>Cheb</t>
  </si>
  <si>
    <t>Svaz Němců - region Chebsko</t>
  </si>
  <si>
    <t>Měsíčník Eghalad Bladl</t>
  </si>
  <si>
    <t>Brno</t>
  </si>
  <si>
    <t>Německý jazykový a kulturní spolek Brno</t>
  </si>
  <si>
    <t>Malý brněnský zpravodaj</t>
  </si>
  <si>
    <t>Národnostní menšina polská</t>
  </si>
  <si>
    <t>Karviná</t>
  </si>
  <si>
    <t>Kongres Poláků v ČR, Č. Těšín</t>
  </si>
  <si>
    <t>Noviny Glos Ludu</t>
  </si>
  <si>
    <t>Polský kulturně osvětový svaz v ČR, Č. Těšín</t>
  </si>
  <si>
    <t>Časopis ZWROT</t>
  </si>
  <si>
    <t>Silesia, Č. Těšín</t>
  </si>
  <si>
    <t>Časopis Nasza Gazetka</t>
  </si>
  <si>
    <t>Národnostní menšina romská</t>
  </si>
  <si>
    <t>Praha 3</t>
  </si>
  <si>
    <t>Romano džaniben</t>
  </si>
  <si>
    <t xml:space="preserve">Romano džaniben </t>
  </si>
  <si>
    <t>Romea</t>
  </si>
  <si>
    <t>Časopis Romano vodi</t>
  </si>
  <si>
    <t>Společenství Romů na Moravě</t>
  </si>
  <si>
    <t>Časopis Romano hangos</t>
  </si>
  <si>
    <t>Vsetín</t>
  </si>
  <si>
    <t>Demokratická aliance Romů v ČR, Val. Meziříčí</t>
  </si>
  <si>
    <t>Časopis Kereka - Kruh</t>
  </si>
  <si>
    <t>Národnostní menšina rusínská</t>
  </si>
  <si>
    <t>Společ. přátel Podkarpatské Rusi</t>
  </si>
  <si>
    <t>Časopis Podkarpatská Rus</t>
  </si>
  <si>
    <t>Národnostní menšina ruská</t>
  </si>
  <si>
    <t>Sdruž. krajanů a přátel Ruské tradice</t>
  </si>
  <si>
    <t>AFIŠA</t>
  </si>
  <si>
    <t>Ruské slovo</t>
  </si>
  <si>
    <t>Národnostní menšina řecká</t>
  </si>
  <si>
    <t>Praha 1</t>
  </si>
  <si>
    <t>Řecká obec Praha</t>
  </si>
  <si>
    <t>Časopis Kalimera</t>
  </si>
  <si>
    <t>Národnostní menšina slovenská</t>
  </si>
  <si>
    <t>Časopis Slovenské korene</t>
  </si>
  <si>
    <t>Slovensko-český klub</t>
  </si>
  <si>
    <t>Časopis Slovenské dotyky</t>
  </si>
  <si>
    <t>Národnostní menšina srbská</t>
  </si>
  <si>
    <t>Srbská sdružení sv. Sáva</t>
  </si>
  <si>
    <t>Srbské slovo</t>
  </si>
  <si>
    <t>Národnostní menšina ukrajinská</t>
  </si>
  <si>
    <t>Ukrajinská iniciativa v ČR</t>
  </si>
  <si>
    <t>Praha 4</t>
  </si>
  <si>
    <t>RUTA</t>
  </si>
  <si>
    <t>Časopis Ukrajinský žurnál</t>
  </si>
  <si>
    <t>Národnostní menšina židovská</t>
  </si>
  <si>
    <t>Bejt Simcha</t>
  </si>
  <si>
    <t>Časopis Maskil</t>
  </si>
  <si>
    <t>Národnostní menšina multietnická</t>
  </si>
  <si>
    <t>Ano pro Evropu</t>
  </si>
  <si>
    <t>Evropský manuál</t>
  </si>
  <si>
    <t>BONA FIDE</t>
  </si>
  <si>
    <t>Pořad Džavotaine</t>
  </si>
  <si>
    <t>Celkem z rozpočtu    - obč. sdružení</t>
  </si>
  <si>
    <t>Transfery veřejným rozp. ústř. úrovně - ostatní</t>
  </si>
  <si>
    <t>ČT (pro Studio Ostrava)</t>
  </si>
  <si>
    <t>Schválený rozpočet</t>
  </si>
  <si>
    <t>Upravený rozpočet</t>
  </si>
  <si>
    <t>P o s k y t n u t o</t>
  </si>
  <si>
    <t xml:space="preserve">N e p o s k y t n u t o </t>
  </si>
  <si>
    <t>R e k a p i t u l a c e</t>
  </si>
  <si>
    <t>P o l o ž k a</t>
  </si>
  <si>
    <t>z rozpočtu</t>
  </si>
  <si>
    <t>Časopis POROHY</t>
  </si>
  <si>
    <t>Vysílání v polštině</t>
  </si>
  <si>
    <t>Vysílání Romaňi Luma</t>
  </si>
  <si>
    <t>Obec Slovákov v Prahe</t>
  </si>
  <si>
    <t>Slovenský literární klub v ČR</t>
  </si>
  <si>
    <t>Časopis Zrcadlení</t>
  </si>
  <si>
    <t>Spolek rusky mluvících studentů a jejich příznivců ARTEK</t>
  </si>
  <si>
    <t>Časopis ARTEK</t>
  </si>
  <si>
    <t>5.4,1-7</t>
  </si>
  <si>
    <t>15.4,1-7</t>
  </si>
  <si>
    <t>15.4,1-7,24.10</t>
  </si>
  <si>
    <t>15.4,20-7,24.10</t>
  </si>
  <si>
    <t>5.4,1-7,24.10</t>
  </si>
  <si>
    <t>24.3,1-7,24.10</t>
  </si>
  <si>
    <t>3.5,1-7,24.10</t>
  </si>
  <si>
    <t>28.3,1-7,24.10</t>
  </si>
  <si>
    <t>3.5.2011,24.10</t>
  </si>
  <si>
    <t>Praha 5</t>
  </si>
  <si>
    <t>Slovensko-česká společnost,obč. sdružení</t>
  </si>
  <si>
    <t>na projekt "Listy Slovákov a Čechov, ktorí chcú o sebe vedieť viac</t>
  </si>
  <si>
    <t xml:space="preserve">P ř e h l e d  čerpání transferů poskytnutých na Podporu rozšiřování a přijímání informací v jazycích národnostních menšin  </t>
  </si>
  <si>
    <t xml:space="preserve">ř. 7239 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</si>
</sst>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d/m"/>
    <numFmt numFmtId="166" formatCode="#,##0.000"/>
    <numFmt numFmtId="167" formatCode="[$-405]d\.\ mmmm\ yyyy"/>
    <numFmt numFmtId="168" formatCode="d/m;@"/>
    <numFmt numFmtId="169" formatCode="#,##0.00_ ;\-#,##0.00\ "/>
    <numFmt numFmtId="170" formatCode="dd/mm/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dd/mm/yy;@"/>
    <numFmt numFmtId="182" formatCode="d/m/yy;@"/>
    <numFmt numFmtId="183" formatCode="#,##0.00000"/>
    <numFmt numFmtId="184" formatCode="d/m/yy"/>
    <numFmt numFmtId="185" formatCode="#,##0_ _K_ã"/>
    <numFmt numFmtId="186" formatCode="#,##0&quot; Kã&quot;;\-#,##0&quot; Kã&quot;"/>
    <numFmt numFmtId="187" formatCode="#,##0&quot; Kã&quot;;[Red]\-#,##0&quot; Kã&quot;"/>
    <numFmt numFmtId="188" formatCode="#,##0.00&quot; Kã&quot;;\-#,##0.00&quot; Kã&quot;"/>
    <numFmt numFmtId="189" formatCode="#,##0.00&quot; Kã&quot;;[Red]\-#,##0.00&quot; Kã&quot;"/>
    <numFmt numFmtId="190" formatCode="_-* #,##0&quot; Kã&quot;_-;\-* #,##0&quot; Kã&quot;_-;_-* &quot;-&quot;&quot; Kã&quot;_-;_-@_-"/>
    <numFmt numFmtId="191" formatCode="_-* #,##0_ _K_ã_-;\-* #,##0_ _K_ã_-;_-* &quot;-&quot;_ _K_ã_-;_-@_-"/>
    <numFmt numFmtId="192" formatCode="_-* #,##0.00&quot; Kã&quot;_-;\-* #,##0.00&quot; Kã&quot;_-;_-* &quot;-&quot;??&quot; Kã&quot;_-;_-@_-"/>
    <numFmt numFmtId="193" formatCode="_-* #,##0.00_ _K_ã_-;\-* #,##0.00_ _K_ã_-;_-* &quot;-&quot;??_ _K_ã_-;_-@_-"/>
    <numFmt numFmtId="194" formatCode="#,##0.00\ [$Kč-405]"/>
    <numFmt numFmtId="195" formatCode="#,##0_ _K__"/>
    <numFmt numFmtId="196" formatCode="#,##0.00_ _K_ã"/>
    <numFmt numFmtId="197" formatCode="#,##0.00_ _K__"/>
    <numFmt numFmtId="198" formatCode="\5\4\1\8\4#,#00"/>
    <numFmt numFmtId="199" formatCode="0.E+00"/>
    <numFmt numFmtId="200" formatCode="00000"/>
    <numFmt numFmtId="201" formatCode="#,##0\ &quot;Kč&quot;"/>
    <numFmt numFmtId="202" formatCode="&quot;€&quot;#,##0;\-&quot;€&quot;#,##0"/>
    <numFmt numFmtId="203" formatCode="&quot;€&quot;#,##0;[Red]\-&quot;€&quot;#,##0"/>
    <numFmt numFmtId="204" formatCode="&quot;€&quot;#,##0.00;\-&quot;€&quot;#,##0.00"/>
    <numFmt numFmtId="205" formatCode="&quot;€&quot;#,##0.00;[Red]\-&quot;€&quot;#,##0.00"/>
    <numFmt numFmtId="206" formatCode="_-&quot;€&quot;* #,##0_-;\-&quot;€&quot;* #,##0_-;_-&quot;€&quot;* &quot;-&quot;_-;_-@_-"/>
    <numFmt numFmtId="207" formatCode="_-* #,##0_-;\-* #,##0_-;_-* &quot;-&quot;_-;_-@_-"/>
    <numFmt numFmtId="208" formatCode="_-&quot;€&quot;* #,##0.00_-;\-&quot;€&quot;* #,##0.00_-;_-&quot;€&quot;* &quot;-&quot;??_-;_-@_-"/>
    <numFmt numFmtId="209" formatCode="_-* #,##0.00_-;\-* #,##0.00_-;_-* &quot;-&quot;??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d\-mmm\."/>
    <numFmt numFmtId="219" formatCode="#,##0.0000"/>
  </numFmts>
  <fonts count="15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b/>
      <sz val="12"/>
      <name val="Arial CE"/>
      <family val="0"/>
    </font>
    <font>
      <sz val="10"/>
      <name val="Courier New CE"/>
      <family val="3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b/>
      <i/>
      <u val="single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68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6" fontId="0" fillId="0" borderId="0" xfId="0" applyNumberFormat="1" applyFont="1" applyAlignment="1">
      <alignment/>
    </xf>
    <xf numFmtId="168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/>
    </xf>
    <xf numFmtId="168" fontId="3" fillId="0" borderId="0" xfId="0" applyNumberFormat="1" applyFont="1" applyAlignment="1">
      <alignment horizontal="left" vertical="top"/>
    </xf>
    <xf numFmtId="0" fontId="1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168" fontId="3" fillId="0" borderId="0" xfId="0" applyNumberFormat="1" applyFont="1" applyBorder="1" applyAlignment="1">
      <alignment horizontal="left"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0" xfId="0" applyFill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166" fontId="5" fillId="2" borderId="14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166" fontId="5" fillId="3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66" fontId="5" fillId="2" borderId="14" xfId="0" applyNumberFormat="1" applyFont="1" applyFill="1" applyBorder="1" applyAlignment="1">
      <alignment/>
    </xf>
    <xf numFmtId="0" fontId="0" fillId="0" borderId="2" xfId="0" applyFont="1" applyBorder="1" applyAlignment="1" applyProtection="1">
      <alignment horizontal="center"/>
      <protection locked="0"/>
    </xf>
    <xf numFmtId="0" fontId="9" fillId="0" borderId="8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2" xfId="0" applyFont="1" applyFill="1" applyBorder="1" applyAlignment="1">
      <alignment vertical="top"/>
    </xf>
    <xf numFmtId="0" fontId="5" fillId="2" borderId="10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2" borderId="12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166" fontId="0" fillId="0" borderId="18" xfId="0" applyNumberFormat="1" applyFont="1" applyFill="1" applyBorder="1" applyAlignment="1">
      <alignment horizontal="center"/>
    </xf>
    <xf numFmtId="0" fontId="0" fillId="0" borderId="19" xfId="0" applyFont="1" applyBorder="1" applyAlignment="1" applyProtection="1">
      <alignment/>
      <protection locked="0"/>
    </xf>
    <xf numFmtId="166" fontId="0" fillId="0" borderId="20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/>
    </xf>
    <xf numFmtId="166" fontId="0" fillId="2" borderId="22" xfId="0" applyNumberFormat="1" applyFont="1" applyFill="1" applyBorder="1" applyAlignment="1">
      <alignment/>
    </xf>
    <xf numFmtId="166" fontId="0" fillId="0" borderId="20" xfId="0" applyNumberFormat="1" applyFont="1" applyBorder="1" applyAlignment="1">
      <alignment/>
    </xf>
    <xf numFmtId="166" fontId="0" fillId="0" borderId="20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166" fontId="0" fillId="0" borderId="23" xfId="0" applyNumberFormat="1" applyFont="1" applyFill="1" applyBorder="1" applyAlignment="1">
      <alignment/>
    </xf>
    <xf numFmtId="166" fontId="5" fillId="2" borderId="22" xfId="0" applyNumberFormat="1" applyFont="1" applyFill="1" applyBorder="1" applyAlignment="1">
      <alignment/>
    </xf>
    <xf numFmtId="166" fontId="5" fillId="0" borderId="18" xfId="0" applyNumberFormat="1" applyFont="1" applyFill="1" applyBorder="1" applyAlignment="1">
      <alignment/>
    </xf>
    <xf numFmtId="166" fontId="5" fillId="0" borderId="20" xfId="0" applyNumberFormat="1" applyFont="1" applyFill="1" applyBorder="1" applyAlignment="1">
      <alignment/>
    </xf>
    <xf numFmtId="166" fontId="5" fillId="0" borderId="21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9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0" fontId="12" fillId="0" borderId="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12" fillId="0" borderId="25" xfId="0" applyFont="1" applyBorder="1" applyAlignment="1">
      <alignment/>
    </xf>
    <xf numFmtId="0" fontId="1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166" fontId="0" fillId="2" borderId="22" xfId="0" applyNumberFormat="1" applyFont="1" applyFill="1" applyBorder="1" applyAlignment="1">
      <alignment/>
    </xf>
    <xf numFmtId="4" fontId="0" fillId="2" borderId="11" xfId="0" applyNumberFormat="1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" borderId="13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66" fontId="14" fillId="0" borderId="20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166" fontId="0" fillId="0" borderId="2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166" fontId="0" fillId="0" borderId="20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4" fontId="0" fillId="2" borderId="13" xfId="0" applyNumberFormat="1" applyFont="1" applyFill="1" applyBorder="1" applyAlignment="1">
      <alignment/>
    </xf>
    <xf numFmtId="166" fontId="5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\usr_data\zdenka.hankova\Desktop\Excel%202008\TAB%20pro%20odbory%202008\7222%20-%20divadla%20(200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rtikob\Local%20Settings\Temporary%20Internet%20Files\OLK11\7227%20-%20PZAD%20-%20bez%20&#269;erp.PO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222 - čerpání 20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227-čerpání 4.1.2011-bez 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7"/>
  <sheetViews>
    <sheetView tabSelected="1" view="pageBreakPreview" zoomScale="75" zoomScaleNormal="75" zoomScaleSheetLayoutView="75" workbookViewId="0" topLeftCell="B94">
      <selection activeCell="A94" sqref="A1:A16384"/>
    </sheetView>
  </sheetViews>
  <sheetFormatPr defaultColWidth="9.00390625" defaultRowHeight="12.75"/>
  <cols>
    <col min="1" max="1" width="17.875" style="1" hidden="1" customWidth="1"/>
    <col min="2" max="2" width="9.25390625" style="75" customWidth="1"/>
    <col min="3" max="3" width="21.875" style="75" customWidth="1"/>
    <col min="4" max="4" width="54.00390625" style="75" customWidth="1"/>
    <col min="5" max="5" width="67.25390625" style="75" customWidth="1"/>
    <col min="6" max="6" width="14.00390625" style="3" customWidth="1"/>
  </cols>
  <sheetData>
    <row r="1" spans="2:6" ht="15">
      <c r="B1" s="2" t="s">
        <v>0</v>
      </c>
      <c r="F1" s="75"/>
    </row>
    <row r="2" ht="12.75">
      <c r="F2" s="75"/>
    </row>
    <row r="3" ht="12.75">
      <c r="F3" s="75"/>
    </row>
    <row r="4" spans="1:6" s="6" customFormat="1" ht="15.75">
      <c r="A4" s="4"/>
      <c r="B4" s="5" t="s">
        <v>110</v>
      </c>
      <c r="D4" s="5"/>
      <c r="E4" s="5"/>
      <c r="F4" s="5"/>
    </row>
    <row r="5" spans="1:6" s="6" customFormat="1" ht="15.75">
      <c r="A5" s="4"/>
      <c r="B5" s="5"/>
      <c r="D5" s="5"/>
      <c r="E5" s="5"/>
      <c r="F5" s="5"/>
    </row>
    <row r="6" spans="1:6" s="6" customFormat="1" ht="15.75">
      <c r="A6" s="4"/>
      <c r="B6" s="5" t="s">
        <v>111</v>
      </c>
      <c r="D6" s="2"/>
      <c r="E6" s="5"/>
      <c r="F6" s="5"/>
    </row>
    <row r="7" spans="1:6" s="6" customFormat="1" ht="13.5">
      <c r="A7" s="4"/>
      <c r="B7" s="8"/>
      <c r="F7" s="7"/>
    </row>
    <row r="8" ht="13.5" thickBot="1"/>
    <row r="9" spans="2:6" ht="12.75">
      <c r="B9" s="57"/>
      <c r="C9" s="58"/>
      <c r="D9" s="59"/>
      <c r="E9" s="76"/>
      <c r="F9" s="60" t="s">
        <v>1</v>
      </c>
    </row>
    <row r="10" spans="2:6" ht="12.75">
      <c r="B10" s="61" t="s">
        <v>2</v>
      </c>
      <c r="C10" s="40" t="s">
        <v>3</v>
      </c>
      <c r="D10" s="77" t="s">
        <v>4</v>
      </c>
      <c r="E10" s="78" t="s">
        <v>5</v>
      </c>
      <c r="F10" s="62" t="s">
        <v>6</v>
      </c>
    </row>
    <row r="11" spans="2:6" ht="12.75">
      <c r="B11" s="79"/>
      <c r="C11" s="41"/>
      <c r="D11" s="80"/>
      <c r="E11" s="80"/>
      <c r="F11" s="63" t="s">
        <v>7</v>
      </c>
    </row>
    <row r="12" spans="2:6" ht="12.75">
      <c r="B12" s="81"/>
      <c r="C12" s="42"/>
      <c r="D12" s="82"/>
      <c r="E12" s="82"/>
      <c r="F12" s="64"/>
    </row>
    <row r="13" spans="2:6" ht="12.75">
      <c r="B13" s="81"/>
      <c r="C13" s="43" t="s">
        <v>8</v>
      </c>
      <c r="D13" s="26"/>
      <c r="E13" s="26">
        <v>5222</v>
      </c>
      <c r="F13" s="64"/>
    </row>
    <row r="14" spans="2:6" ht="12.75">
      <c r="B14" s="81"/>
      <c r="C14" s="42"/>
      <c r="D14" s="82"/>
      <c r="E14" s="82"/>
      <c r="F14" s="64"/>
    </row>
    <row r="15" spans="2:6" ht="12.75">
      <c r="B15" s="81"/>
      <c r="C15" s="83" t="s">
        <v>9</v>
      </c>
      <c r="D15" s="84"/>
      <c r="E15" s="85"/>
      <c r="F15" s="64"/>
    </row>
    <row r="16" spans="1:6" ht="12.75">
      <c r="A16" s="1" t="s">
        <v>105</v>
      </c>
      <c r="B16" s="86">
        <v>100</v>
      </c>
      <c r="C16" s="44" t="s">
        <v>10</v>
      </c>
      <c r="D16" s="9" t="s">
        <v>11</v>
      </c>
      <c r="E16" s="82" t="s">
        <v>12</v>
      </c>
      <c r="F16" s="64">
        <f>389+250+173</f>
        <v>812</v>
      </c>
    </row>
    <row r="17" spans="1:6" ht="12.75">
      <c r="A17" s="1" t="s">
        <v>102</v>
      </c>
      <c r="B17" s="86"/>
      <c r="C17" s="44"/>
      <c r="D17" s="82" t="s">
        <v>13</v>
      </c>
      <c r="E17" s="82" t="s">
        <v>14</v>
      </c>
      <c r="F17" s="64">
        <f>365+200+79</f>
        <v>644</v>
      </c>
    </row>
    <row r="18" spans="2:6" ht="12.75">
      <c r="B18" s="81"/>
      <c r="C18" s="42"/>
      <c r="D18" s="82"/>
      <c r="E18" s="82"/>
      <c r="F18" s="64"/>
    </row>
    <row r="19" spans="2:6" ht="12.75">
      <c r="B19" s="81"/>
      <c r="C19" s="27" t="s">
        <v>15</v>
      </c>
      <c r="D19" s="27"/>
      <c r="E19" s="28"/>
      <c r="F19" s="65">
        <f>SUM(F16:F18)</f>
        <v>1456</v>
      </c>
    </row>
    <row r="20" spans="2:6" ht="12.75">
      <c r="B20" s="81"/>
      <c r="C20" s="42"/>
      <c r="D20" s="82"/>
      <c r="E20" s="82"/>
      <c r="F20" s="64"/>
    </row>
    <row r="21" spans="2:6" ht="12.75">
      <c r="B21" s="81"/>
      <c r="C21" s="83" t="s">
        <v>16</v>
      </c>
      <c r="D21" s="84"/>
      <c r="E21" s="85"/>
      <c r="F21" s="66"/>
    </row>
    <row r="22" spans="1:6" ht="12.75">
      <c r="A22" s="1" t="s">
        <v>105</v>
      </c>
      <c r="B22" s="86">
        <v>100</v>
      </c>
      <c r="C22" s="87" t="s">
        <v>17</v>
      </c>
      <c r="D22" s="82" t="s">
        <v>18</v>
      </c>
      <c r="E22" s="82" t="s">
        <v>19</v>
      </c>
      <c r="F22" s="64">
        <f>484+300+216</f>
        <v>1000</v>
      </c>
    </row>
    <row r="23" spans="2:6" ht="12.75">
      <c r="B23" s="81"/>
      <c r="C23" s="87"/>
      <c r="D23" s="82"/>
      <c r="E23" s="82"/>
      <c r="F23" s="66"/>
    </row>
    <row r="24" spans="2:6" ht="12.75">
      <c r="B24" s="81"/>
      <c r="C24" s="27" t="s">
        <v>15</v>
      </c>
      <c r="D24" s="27"/>
      <c r="E24" s="28"/>
      <c r="F24" s="65">
        <f>SUM(F21:F23)</f>
        <v>1000</v>
      </c>
    </row>
    <row r="25" spans="2:6" ht="12.75">
      <c r="B25" s="81"/>
      <c r="C25" s="44"/>
      <c r="D25" s="82"/>
      <c r="E25" s="82"/>
      <c r="F25" s="64"/>
    </row>
    <row r="26" spans="2:6" ht="12.75">
      <c r="B26" s="81"/>
      <c r="C26" s="83" t="s">
        <v>20</v>
      </c>
      <c r="D26" s="84"/>
      <c r="E26" s="85"/>
      <c r="F26" s="64"/>
    </row>
    <row r="27" spans="1:6" ht="12.75">
      <c r="A27" s="10" t="s">
        <v>103</v>
      </c>
      <c r="B27" s="88">
        <v>100</v>
      </c>
      <c r="C27" s="45" t="s">
        <v>21</v>
      </c>
      <c r="D27" s="89" t="s">
        <v>22</v>
      </c>
      <c r="E27" s="90" t="s">
        <v>23</v>
      </c>
      <c r="F27" s="67">
        <f>1188+800+212</f>
        <v>2200</v>
      </c>
    </row>
    <row r="28" spans="1:6" ht="12.75">
      <c r="A28" s="1" t="s">
        <v>102</v>
      </c>
      <c r="B28" s="88">
        <v>411</v>
      </c>
      <c r="C28" s="45" t="s">
        <v>24</v>
      </c>
      <c r="D28" s="89" t="s">
        <v>25</v>
      </c>
      <c r="E28" s="90" t="s">
        <v>26</v>
      </c>
      <c r="F28" s="67">
        <f>48+40+5</f>
        <v>93</v>
      </c>
    </row>
    <row r="29" spans="1:6" ht="12.75">
      <c r="A29" s="1" t="s">
        <v>99</v>
      </c>
      <c r="B29" s="88">
        <v>642</v>
      </c>
      <c r="C29" s="45" t="s">
        <v>27</v>
      </c>
      <c r="D29" s="89" t="s">
        <v>28</v>
      </c>
      <c r="E29" s="91" t="s">
        <v>29</v>
      </c>
      <c r="F29" s="67">
        <f>15+10</f>
        <v>25</v>
      </c>
    </row>
    <row r="30" spans="2:6" ht="12.75">
      <c r="B30" s="92"/>
      <c r="C30" s="46"/>
      <c r="D30" s="93"/>
      <c r="E30" s="91"/>
      <c r="F30" s="64"/>
    </row>
    <row r="31" spans="2:6" ht="12.75">
      <c r="B31" s="92"/>
      <c r="C31" s="27" t="s">
        <v>15</v>
      </c>
      <c r="D31" s="27"/>
      <c r="E31" s="28"/>
      <c r="F31" s="65">
        <f>SUM(F26:F29)</f>
        <v>2318</v>
      </c>
    </row>
    <row r="32" spans="2:6" ht="12.75">
      <c r="B32" s="92"/>
      <c r="C32" s="45"/>
      <c r="D32" s="89"/>
      <c r="E32" s="90"/>
      <c r="F32" s="64"/>
    </row>
    <row r="33" spans="2:6" ht="12.75">
      <c r="B33" s="81"/>
      <c r="C33" s="83" t="s">
        <v>30</v>
      </c>
      <c r="D33" s="84"/>
      <c r="E33" s="85"/>
      <c r="F33" s="64"/>
    </row>
    <row r="34" spans="1:6" ht="12.75">
      <c r="A34" s="1" t="s">
        <v>103</v>
      </c>
      <c r="B34" s="86">
        <v>803</v>
      </c>
      <c r="C34" s="44" t="s">
        <v>31</v>
      </c>
      <c r="D34" s="82" t="s">
        <v>32</v>
      </c>
      <c r="E34" s="82" t="s">
        <v>33</v>
      </c>
      <c r="F34" s="64">
        <f>3000+2085+1426</f>
        <v>6511</v>
      </c>
    </row>
    <row r="35" spans="1:6" ht="12.75">
      <c r="A35" s="1" t="s">
        <v>100</v>
      </c>
      <c r="B35" s="81"/>
      <c r="C35" s="87"/>
      <c r="D35" s="82" t="s">
        <v>34</v>
      </c>
      <c r="E35" s="82" t="s">
        <v>35</v>
      </c>
      <c r="F35" s="64">
        <f>660+200+332</f>
        <v>1192</v>
      </c>
    </row>
    <row r="36" spans="1:6" ht="12.75">
      <c r="A36" s="1" t="s">
        <v>100</v>
      </c>
      <c r="B36" s="81"/>
      <c r="C36" s="87"/>
      <c r="D36" s="82" t="s">
        <v>36</v>
      </c>
      <c r="E36" s="82" t="s">
        <v>37</v>
      </c>
      <c r="F36" s="64">
        <f>460+170+320</f>
        <v>950</v>
      </c>
    </row>
    <row r="37" spans="2:6" ht="12.75">
      <c r="B37" s="86"/>
      <c r="C37" s="44"/>
      <c r="D37" s="82"/>
      <c r="E37" s="82"/>
      <c r="F37" s="64"/>
    </row>
    <row r="38" spans="2:6" ht="12.75">
      <c r="B38" s="86"/>
      <c r="C38" s="27" t="s">
        <v>15</v>
      </c>
      <c r="D38" s="27"/>
      <c r="E38" s="28"/>
      <c r="F38" s="65">
        <f>SUM(F33:F37)</f>
        <v>8653</v>
      </c>
    </row>
    <row r="39" spans="2:6" ht="12.75">
      <c r="B39" s="86"/>
      <c r="C39" s="44"/>
      <c r="D39" s="82"/>
      <c r="E39" s="82"/>
      <c r="F39" s="64"/>
    </row>
    <row r="40" spans="2:6" ht="12.75">
      <c r="B40" s="86"/>
      <c r="C40" s="44"/>
      <c r="D40" s="82"/>
      <c r="E40" s="82"/>
      <c r="F40" s="64"/>
    </row>
    <row r="41" spans="2:6" ht="12.75">
      <c r="B41" s="81"/>
      <c r="C41" s="83" t="s">
        <v>38</v>
      </c>
      <c r="D41" s="11"/>
      <c r="E41" s="82"/>
      <c r="F41" s="64"/>
    </row>
    <row r="42" spans="1:6" ht="12.75">
      <c r="A42" s="1" t="s">
        <v>104</v>
      </c>
      <c r="B42" s="86">
        <v>100</v>
      </c>
      <c r="C42" s="13" t="s">
        <v>39</v>
      </c>
      <c r="D42" s="9" t="s">
        <v>40</v>
      </c>
      <c r="E42" s="82" t="s">
        <v>41</v>
      </c>
      <c r="F42" s="64">
        <f>296+100+124</f>
        <v>520</v>
      </c>
    </row>
    <row r="43" spans="1:6" ht="12.75">
      <c r="A43" s="1" t="s">
        <v>100</v>
      </c>
      <c r="B43" s="86"/>
      <c r="C43" s="12" t="s">
        <v>17</v>
      </c>
      <c r="D43" s="9" t="s">
        <v>42</v>
      </c>
      <c r="E43" s="82" t="s">
        <v>43</v>
      </c>
      <c r="F43" s="64">
        <f>550+250+373</f>
        <v>1173</v>
      </c>
    </row>
    <row r="44" spans="1:6" ht="12.75">
      <c r="A44" s="1" t="s">
        <v>103</v>
      </c>
      <c r="B44" s="86">
        <v>642</v>
      </c>
      <c r="C44" s="13" t="s">
        <v>27</v>
      </c>
      <c r="D44" s="9" t="s">
        <v>44</v>
      </c>
      <c r="E44" s="82" t="s">
        <v>45</v>
      </c>
      <c r="F44" s="64">
        <f>480+160+177.6</f>
        <v>817.6</v>
      </c>
    </row>
    <row r="45" spans="1:6" ht="12.75">
      <c r="A45" s="1" t="s">
        <v>105</v>
      </c>
      <c r="B45" s="86">
        <v>723</v>
      </c>
      <c r="C45" s="94" t="s">
        <v>46</v>
      </c>
      <c r="D45" s="9" t="s">
        <v>47</v>
      </c>
      <c r="E45" s="82" t="s">
        <v>48</v>
      </c>
      <c r="F45" s="64">
        <f>862+600+200</f>
        <v>1662</v>
      </c>
    </row>
    <row r="46" spans="2:6" ht="12.75">
      <c r="B46" s="86"/>
      <c r="C46" s="83"/>
      <c r="D46" s="11"/>
      <c r="E46" s="82"/>
      <c r="F46" s="64"/>
    </row>
    <row r="47" spans="2:7" ht="12.75">
      <c r="B47" s="86"/>
      <c r="C47" s="27" t="s">
        <v>15</v>
      </c>
      <c r="D47" s="27"/>
      <c r="E47" s="28"/>
      <c r="F47" s="65">
        <f>SUM(F41:F46)</f>
        <v>4172.6</v>
      </c>
      <c r="G47" s="29"/>
    </row>
    <row r="48" spans="2:23" ht="12.75">
      <c r="B48" s="86"/>
      <c r="C48" s="16"/>
      <c r="D48" s="14"/>
      <c r="E48" s="14"/>
      <c r="F48" s="6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2:6" ht="12.75">
      <c r="B49" s="68"/>
      <c r="C49" s="83" t="s">
        <v>49</v>
      </c>
      <c r="D49" s="84"/>
      <c r="E49" s="9"/>
      <c r="F49" s="64"/>
    </row>
    <row r="50" spans="1:6" ht="12.75">
      <c r="A50" s="1">
        <v>40666</v>
      </c>
      <c r="B50" s="86">
        <v>100</v>
      </c>
      <c r="C50" s="44" t="s">
        <v>17</v>
      </c>
      <c r="D50" s="9" t="s">
        <v>50</v>
      </c>
      <c r="E50" s="9" t="s">
        <v>51</v>
      </c>
      <c r="F50" s="64">
        <v>90</v>
      </c>
    </row>
    <row r="51" spans="2:6" ht="12.75">
      <c r="B51" s="86"/>
      <c r="C51" s="44"/>
      <c r="D51" s="82"/>
      <c r="E51" s="82"/>
      <c r="F51" s="64"/>
    </row>
    <row r="52" spans="2:6" ht="12.75">
      <c r="B52" s="86"/>
      <c r="C52" s="27" t="s">
        <v>15</v>
      </c>
      <c r="D52" s="27"/>
      <c r="E52" s="28"/>
      <c r="F52" s="65">
        <f>SUM(F50:F51)</f>
        <v>90</v>
      </c>
    </row>
    <row r="53" spans="2:6" ht="12.75">
      <c r="B53" s="86"/>
      <c r="C53" s="16"/>
      <c r="D53" s="14"/>
      <c r="E53" s="14"/>
      <c r="F53" s="64"/>
    </row>
    <row r="54" spans="2:6" ht="12.75">
      <c r="B54" s="86"/>
      <c r="C54" s="83" t="s">
        <v>52</v>
      </c>
      <c r="D54" s="84"/>
      <c r="E54" s="85"/>
      <c r="F54" s="64"/>
    </row>
    <row r="55" spans="1:6" ht="12.75">
      <c r="A55" s="1" t="s">
        <v>105</v>
      </c>
      <c r="B55" s="68">
        <v>100</v>
      </c>
      <c r="C55" s="44" t="s">
        <v>10</v>
      </c>
      <c r="D55" s="9" t="s">
        <v>53</v>
      </c>
      <c r="E55" s="9" t="s">
        <v>54</v>
      </c>
      <c r="F55" s="64">
        <f>234+180+97</f>
        <v>511</v>
      </c>
    </row>
    <row r="56" spans="1:6" ht="12.75">
      <c r="A56" s="1" t="s">
        <v>105</v>
      </c>
      <c r="B56" s="68"/>
      <c r="C56" s="44"/>
      <c r="D56" s="9"/>
      <c r="E56" s="9" t="s">
        <v>55</v>
      </c>
      <c r="F56" s="64">
        <f>753+550+76</f>
        <v>1379</v>
      </c>
    </row>
    <row r="57" spans="1:6" ht="12.75">
      <c r="A57" s="1" t="s">
        <v>104</v>
      </c>
      <c r="B57" s="68"/>
      <c r="C57" s="44"/>
      <c r="D57" s="9" t="s">
        <v>96</v>
      </c>
      <c r="E57" s="9" t="s">
        <v>97</v>
      </c>
      <c r="F57" s="64">
        <f>276+200+84</f>
        <v>560</v>
      </c>
    </row>
    <row r="58" spans="2:6" ht="12.75">
      <c r="B58" s="68"/>
      <c r="C58" s="44"/>
      <c r="D58" s="9"/>
      <c r="E58" s="9"/>
      <c r="F58" s="64"/>
    </row>
    <row r="59" spans="2:6" ht="12.75">
      <c r="B59" s="68"/>
      <c r="C59" s="27" t="s">
        <v>15</v>
      </c>
      <c r="D59" s="27"/>
      <c r="E59" s="28"/>
      <c r="F59" s="65">
        <f>SUM(F55:F58)</f>
        <v>2450</v>
      </c>
    </row>
    <row r="60" spans="2:6" ht="12.75">
      <c r="B60" s="86"/>
      <c r="C60" s="16"/>
      <c r="D60" s="14"/>
      <c r="E60" s="14"/>
      <c r="F60" s="64"/>
    </row>
    <row r="61" spans="2:6" ht="12.75">
      <c r="B61" s="86"/>
      <c r="C61" s="83" t="s">
        <v>56</v>
      </c>
      <c r="D61" s="84"/>
      <c r="E61" s="85"/>
      <c r="F61" s="64"/>
    </row>
    <row r="62" spans="1:6" ht="12.75">
      <c r="A62" s="1" t="s">
        <v>100</v>
      </c>
      <c r="B62" s="68">
        <v>100</v>
      </c>
      <c r="C62" s="44" t="s">
        <v>57</v>
      </c>
      <c r="D62" s="9" t="s">
        <v>58</v>
      </c>
      <c r="E62" s="9" t="s">
        <v>59</v>
      </c>
      <c r="F62" s="64">
        <f>141+50+50</f>
        <v>241</v>
      </c>
    </row>
    <row r="63" spans="2:6" ht="12.75">
      <c r="B63" s="68"/>
      <c r="C63" s="44"/>
      <c r="D63" s="9"/>
      <c r="E63" s="9"/>
      <c r="F63" s="64"/>
    </row>
    <row r="64" spans="2:6" ht="12.75">
      <c r="B64" s="68"/>
      <c r="C64" s="27" t="s">
        <v>15</v>
      </c>
      <c r="D64" s="27"/>
      <c r="E64" s="28"/>
      <c r="F64" s="65">
        <f>SUM(F62:F63)</f>
        <v>241</v>
      </c>
    </row>
    <row r="65" spans="2:6" ht="12.75">
      <c r="B65" s="86"/>
      <c r="C65" s="16"/>
      <c r="D65" s="14"/>
      <c r="E65" s="14"/>
      <c r="F65" s="64"/>
    </row>
    <row r="66" spans="2:6" ht="12.75">
      <c r="B66" s="86"/>
      <c r="C66" s="83" t="s">
        <v>60</v>
      </c>
      <c r="D66" s="84"/>
      <c r="E66" s="85"/>
      <c r="F66" s="64"/>
    </row>
    <row r="67" spans="1:6" ht="12.75">
      <c r="A67" s="1" t="s">
        <v>100</v>
      </c>
      <c r="B67" s="86">
        <v>100</v>
      </c>
      <c r="C67" s="87" t="s">
        <v>10</v>
      </c>
      <c r="D67" s="82" t="s">
        <v>93</v>
      </c>
      <c r="E67" s="82" t="s">
        <v>61</v>
      </c>
      <c r="F67" s="64">
        <f>550+350+250</f>
        <v>1150</v>
      </c>
    </row>
    <row r="68" spans="1:6" ht="12.75">
      <c r="A68" s="1" t="s">
        <v>101</v>
      </c>
      <c r="B68" s="86"/>
      <c r="C68" s="44" t="s">
        <v>21</v>
      </c>
      <c r="D68" s="82" t="s">
        <v>62</v>
      </c>
      <c r="E68" s="82" t="s">
        <v>63</v>
      </c>
      <c r="F68" s="64">
        <f>964.2+500+436.2</f>
        <v>1900.4</v>
      </c>
    </row>
    <row r="69" spans="1:6" ht="12.75">
      <c r="A69" s="1">
        <v>40893</v>
      </c>
      <c r="B69" s="86"/>
      <c r="C69" s="44" t="s">
        <v>107</v>
      </c>
      <c r="D69" s="82" t="s">
        <v>108</v>
      </c>
      <c r="E69" s="82" t="s">
        <v>109</v>
      </c>
      <c r="F69" s="64">
        <v>800</v>
      </c>
    </row>
    <row r="70" spans="1:6" ht="12.75">
      <c r="A70" s="1" t="s">
        <v>101</v>
      </c>
      <c r="B70" s="81"/>
      <c r="C70" s="44" t="s">
        <v>10</v>
      </c>
      <c r="D70" s="82" t="s">
        <v>94</v>
      </c>
      <c r="E70" s="82" t="s">
        <v>95</v>
      </c>
      <c r="F70" s="64">
        <f>200+100+110</f>
        <v>410</v>
      </c>
    </row>
    <row r="71" spans="2:6" ht="12.75">
      <c r="B71" s="81"/>
      <c r="C71" s="16"/>
      <c r="D71" s="95"/>
      <c r="E71" s="95"/>
      <c r="F71" s="64"/>
    </row>
    <row r="72" spans="2:6" ht="12.75">
      <c r="B72" s="86"/>
      <c r="C72" s="27" t="s">
        <v>15</v>
      </c>
      <c r="D72" s="27"/>
      <c r="E72" s="28"/>
      <c r="F72" s="65">
        <f>SUM(F66:F71)</f>
        <v>4260.4</v>
      </c>
    </row>
    <row r="73" spans="2:6" ht="12.75">
      <c r="B73" s="86"/>
      <c r="C73" s="47"/>
      <c r="D73" s="14"/>
      <c r="E73" s="14"/>
      <c r="F73" s="64"/>
    </row>
    <row r="74" spans="2:6" ht="12.75">
      <c r="B74" s="81"/>
      <c r="C74" s="96" t="s">
        <v>64</v>
      </c>
      <c r="D74" s="97"/>
      <c r="E74" s="84"/>
      <c r="F74" s="64"/>
    </row>
    <row r="75" spans="1:6" ht="12.75">
      <c r="A75" s="1" t="s">
        <v>98</v>
      </c>
      <c r="B75" s="86">
        <v>100</v>
      </c>
      <c r="C75" s="48" t="s">
        <v>10</v>
      </c>
      <c r="D75" s="9" t="s">
        <v>65</v>
      </c>
      <c r="E75" s="14" t="s">
        <v>66</v>
      </c>
      <c r="F75" s="64">
        <f>350+200</f>
        <v>550</v>
      </c>
    </row>
    <row r="76" spans="2:6" ht="12.75">
      <c r="B76" s="81"/>
      <c r="C76" s="83"/>
      <c r="D76" s="84"/>
      <c r="E76" s="14"/>
      <c r="F76" s="64"/>
    </row>
    <row r="77" spans="2:6" ht="12.75">
      <c r="B77" s="81"/>
      <c r="C77" s="27" t="s">
        <v>15</v>
      </c>
      <c r="D77" s="27"/>
      <c r="E77" s="28"/>
      <c r="F77" s="65">
        <f>SUM(F74:F76)</f>
        <v>550</v>
      </c>
    </row>
    <row r="78" spans="2:6" ht="12.75">
      <c r="B78" s="86"/>
      <c r="C78" s="47"/>
      <c r="D78" s="13"/>
      <c r="E78" s="14"/>
      <c r="F78" s="64"/>
    </row>
    <row r="79" spans="2:6" ht="12.75">
      <c r="B79" s="86"/>
      <c r="C79" s="47"/>
      <c r="D79" s="13"/>
      <c r="E79" s="14"/>
      <c r="F79" s="64"/>
    </row>
    <row r="80" spans="2:6" ht="12.75">
      <c r="B80" s="81"/>
      <c r="C80" s="96" t="s">
        <v>67</v>
      </c>
      <c r="D80" s="97"/>
      <c r="E80" s="84"/>
      <c r="F80" s="64"/>
    </row>
    <row r="81" spans="1:6" ht="12.75">
      <c r="A81" s="1" t="s">
        <v>98</v>
      </c>
      <c r="B81" s="86">
        <v>100</v>
      </c>
      <c r="C81" s="98" t="s">
        <v>57</v>
      </c>
      <c r="D81" s="94" t="s">
        <v>68</v>
      </c>
      <c r="E81" s="82" t="s">
        <v>90</v>
      </c>
      <c r="F81" s="64">
        <f>377+300</f>
        <v>677</v>
      </c>
    </row>
    <row r="82" spans="1:6" ht="12.75">
      <c r="A82" s="1" t="s">
        <v>102</v>
      </c>
      <c r="B82" s="86"/>
      <c r="C82" s="48" t="s">
        <v>69</v>
      </c>
      <c r="D82" s="9" t="s">
        <v>70</v>
      </c>
      <c r="E82" s="14" t="s">
        <v>71</v>
      </c>
      <c r="F82" s="64">
        <f>774+700+200</f>
        <v>1674</v>
      </c>
    </row>
    <row r="83" spans="2:6" ht="12.75">
      <c r="B83" s="81"/>
      <c r="C83" s="83"/>
      <c r="D83" s="84"/>
      <c r="E83" s="14"/>
      <c r="F83" s="64"/>
    </row>
    <row r="84" spans="2:6" ht="12.75">
      <c r="B84" s="81"/>
      <c r="C84" s="27" t="s">
        <v>15</v>
      </c>
      <c r="D84" s="27"/>
      <c r="E84" s="28"/>
      <c r="F84" s="65">
        <f>SUM(F80:F83)</f>
        <v>2351</v>
      </c>
    </row>
    <row r="85" spans="2:6" ht="12.75">
      <c r="B85" s="81"/>
      <c r="C85" s="99"/>
      <c r="D85" s="100"/>
      <c r="E85" s="14"/>
      <c r="F85" s="64"/>
    </row>
    <row r="86" spans="2:6" ht="12.75">
      <c r="B86" s="81"/>
      <c r="C86" s="96" t="s">
        <v>72</v>
      </c>
      <c r="D86" s="97"/>
      <c r="E86" s="84"/>
      <c r="F86" s="64"/>
    </row>
    <row r="87" spans="1:6" ht="12.75">
      <c r="A87" s="1" t="s">
        <v>104</v>
      </c>
      <c r="B87" s="86">
        <v>100</v>
      </c>
      <c r="C87" s="48" t="s">
        <v>10</v>
      </c>
      <c r="D87" s="9" t="s">
        <v>73</v>
      </c>
      <c r="E87" s="14" t="s">
        <v>74</v>
      </c>
      <c r="F87" s="64">
        <f>133+50+50</f>
        <v>233</v>
      </c>
    </row>
    <row r="88" spans="2:6" ht="12.75">
      <c r="B88" s="81"/>
      <c r="C88" s="83"/>
      <c r="D88" s="84"/>
      <c r="E88" s="14"/>
      <c r="F88" s="64"/>
    </row>
    <row r="89" spans="2:6" ht="12.75">
      <c r="B89" s="81"/>
      <c r="C89" s="27" t="s">
        <v>15</v>
      </c>
      <c r="D89" s="27"/>
      <c r="E89" s="28"/>
      <c r="F89" s="65">
        <f>SUM(F86:F88)</f>
        <v>233</v>
      </c>
    </row>
    <row r="90" spans="2:6" ht="12.75">
      <c r="B90" s="81"/>
      <c r="C90" s="16"/>
      <c r="D90" s="14"/>
      <c r="E90" s="16"/>
      <c r="F90" s="64"/>
    </row>
    <row r="91" spans="2:6" ht="12.75">
      <c r="B91" s="81"/>
      <c r="C91" s="96" t="s">
        <v>75</v>
      </c>
      <c r="D91" s="97"/>
      <c r="E91" s="84"/>
      <c r="F91" s="64"/>
    </row>
    <row r="92" spans="2:6" ht="12.75">
      <c r="B92" s="86">
        <v>100</v>
      </c>
      <c r="C92" s="101" t="s">
        <v>10</v>
      </c>
      <c r="D92" s="94" t="s">
        <v>76</v>
      </c>
      <c r="E92" s="82" t="s">
        <v>77</v>
      </c>
      <c r="F92" s="64"/>
    </row>
    <row r="93" spans="1:6" ht="12.75">
      <c r="A93" s="1" t="s">
        <v>106</v>
      </c>
      <c r="B93" s="86">
        <v>100</v>
      </c>
      <c r="C93" s="48" t="s">
        <v>69</v>
      </c>
      <c r="D93" s="9" t="s">
        <v>78</v>
      </c>
      <c r="E93" s="14" t="s">
        <v>79</v>
      </c>
      <c r="F93" s="64">
        <f>63+33</f>
        <v>96</v>
      </c>
    </row>
    <row r="94" spans="2:6" ht="12.75">
      <c r="B94" s="81"/>
      <c r="C94" s="83"/>
      <c r="D94" s="84"/>
      <c r="E94" s="14"/>
      <c r="F94" s="64"/>
    </row>
    <row r="95" spans="2:6" ht="12.75">
      <c r="B95" s="81"/>
      <c r="C95" s="102" t="s">
        <v>15</v>
      </c>
      <c r="D95" s="102"/>
      <c r="E95" s="103"/>
      <c r="F95" s="104">
        <f>SUM(F91:F94)</f>
        <v>96</v>
      </c>
    </row>
    <row r="96" spans="2:6" ht="13.5" thickBot="1">
      <c r="B96" s="81"/>
      <c r="C96" s="17"/>
      <c r="D96" s="17"/>
      <c r="E96" s="18"/>
      <c r="F96" s="69"/>
    </row>
    <row r="97" spans="2:6" ht="13.5" thickBot="1">
      <c r="B97" s="81"/>
      <c r="C97" s="30" t="s">
        <v>80</v>
      </c>
      <c r="D97" s="30"/>
      <c r="E97" s="31"/>
      <c r="F97" s="32">
        <f>SUM(F95+F89+F84+F77+F72+F64+F59+F52+F47+F38+F31+F24+F19)</f>
        <v>27871</v>
      </c>
    </row>
    <row r="98" spans="2:6" ht="12.75">
      <c r="B98" s="81"/>
      <c r="C98" s="49"/>
      <c r="D98" s="19"/>
      <c r="E98" s="16"/>
      <c r="F98" s="64"/>
    </row>
    <row r="99" spans="2:6" ht="12.75">
      <c r="B99" s="81"/>
      <c r="C99" s="16"/>
      <c r="D99" s="14"/>
      <c r="E99" s="16"/>
      <c r="F99" s="64"/>
    </row>
    <row r="100" spans="2:6" ht="12.75">
      <c r="B100" s="81"/>
      <c r="C100" s="50" t="s">
        <v>81</v>
      </c>
      <c r="D100" s="33"/>
      <c r="E100" s="34">
        <v>5319</v>
      </c>
      <c r="F100" s="64"/>
    </row>
    <row r="101" spans="2:6" ht="12.75">
      <c r="B101" s="81"/>
      <c r="C101" s="16"/>
      <c r="D101" s="14"/>
      <c r="E101" s="16"/>
      <c r="F101" s="64"/>
    </row>
    <row r="102" spans="1:6" ht="12.75">
      <c r="A102" s="1" t="s">
        <v>98</v>
      </c>
      <c r="B102" s="86">
        <v>100</v>
      </c>
      <c r="C102" s="51" t="s">
        <v>69</v>
      </c>
      <c r="D102" s="20" t="s">
        <v>82</v>
      </c>
      <c r="E102" s="21" t="s">
        <v>91</v>
      </c>
      <c r="F102" s="64">
        <f>200+150</f>
        <v>350</v>
      </c>
    </row>
    <row r="103" spans="1:6" ht="12.75">
      <c r="A103" s="1" t="s">
        <v>98</v>
      </c>
      <c r="B103" s="86"/>
      <c r="C103" s="51"/>
      <c r="D103" s="20"/>
      <c r="E103" s="21" t="s">
        <v>92</v>
      </c>
      <c r="F103" s="64">
        <f>200+150</f>
        <v>350</v>
      </c>
    </row>
    <row r="104" spans="2:6" ht="12.75">
      <c r="B104" s="81"/>
      <c r="C104" s="16"/>
      <c r="D104" s="22"/>
      <c r="E104" s="16"/>
      <c r="F104" s="64"/>
    </row>
    <row r="105" spans="2:6" ht="12.75">
      <c r="B105" s="81"/>
      <c r="C105" s="52" t="s">
        <v>15</v>
      </c>
      <c r="D105" s="27"/>
      <c r="E105" s="105"/>
      <c r="F105" s="70">
        <f>SUM(F101:F104)</f>
        <v>700</v>
      </c>
    </row>
    <row r="106" spans="2:6" ht="12.75">
      <c r="B106" s="81"/>
      <c r="C106" s="13"/>
      <c r="D106" s="13"/>
      <c r="E106" s="16"/>
      <c r="F106" s="64"/>
    </row>
    <row r="107" spans="2:6" ht="12.75">
      <c r="B107" s="81"/>
      <c r="C107" s="13"/>
      <c r="D107" s="13"/>
      <c r="E107" s="16"/>
      <c r="F107" s="64"/>
    </row>
    <row r="108" spans="2:6" ht="13.5" thickBot="1">
      <c r="B108" s="81"/>
      <c r="C108" s="13"/>
      <c r="D108" s="13"/>
      <c r="E108" s="16"/>
      <c r="F108" s="64"/>
    </row>
    <row r="109" spans="2:6" ht="13.5" thickBot="1">
      <c r="B109" s="81"/>
      <c r="C109" s="53" t="s">
        <v>83</v>
      </c>
      <c r="D109" s="106"/>
      <c r="E109" s="107"/>
      <c r="F109" s="35">
        <v>28571</v>
      </c>
    </row>
    <row r="110" spans="1:6" ht="12.75">
      <c r="A110" s="23"/>
      <c r="B110" s="81"/>
      <c r="C110" s="12"/>
      <c r="D110" s="94"/>
      <c r="E110" s="108"/>
      <c r="F110" s="66"/>
    </row>
    <row r="111" spans="1:6" ht="12.75">
      <c r="A111" s="23"/>
      <c r="B111" s="81"/>
      <c r="C111" s="12"/>
      <c r="D111" s="94"/>
      <c r="E111" s="87"/>
      <c r="F111" s="66"/>
    </row>
    <row r="112" spans="1:6" ht="13.5" thickBot="1">
      <c r="A112" s="23"/>
      <c r="B112" s="81"/>
      <c r="C112" s="12"/>
      <c r="D112" s="94"/>
      <c r="E112" s="87"/>
      <c r="F112" s="66"/>
    </row>
    <row r="113" spans="2:6" ht="13.5" thickBot="1">
      <c r="B113" s="81"/>
      <c r="C113" s="53" t="s">
        <v>84</v>
      </c>
      <c r="D113" s="106"/>
      <c r="E113" s="109"/>
      <c r="F113" s="35">
        <f>SUM(F109)</f>
        <v>28571</v>
      </c>
    </row>
    <row r="114" spans="2:6" ht="12.75">
      <c r="B114" s="81"/>
      <c r="C114" s="110"/>
      <c r="D114" s="110"/>
      <c r="E114" s="111"/>
      <c r="F114" s="71"/>
    </row>
    <row r="115" spans="2:6" ht="12.75">
      <c r="B115" s="81"/>
      <c r="C115" s="94"/>
      <c r="D115" s="94"/>
      <c r="E115" s="112"/>
      <c r="F115" s="72"/>
    </row>
    <row r="116" spans="2:6" ht="12.75">
      <c r="B116" s="81"/>
      <c r="C116" s="113"/>
      <c r="D116" s="113"/>
      <c r="E116" s="114"/>
      <c r="F116" s="73"/>
    </row>
    <row r="117" spans="2:6" ht="12.75">
      <c r="B117" s="81"/>
      <c r="C117" s="36" t="s">
        <v>85</v>
      </c>
      <c r="D117" s="36" t="s">
        <v>89</v>
      </c>
      <c r="E117" s="37"/>
      <c r="F117" s="72">
        <f>SUM(F124+F125)</f>
        <v>28571</v>
      </c>
    </row>
    <row r="118" spans="2:6" ht="12.75">
      <c r="B118" s="81"/>
      <c r="C118" s="54" t="s">
        <v>86</v>
      </c>
      <c r="D118" s="36" t="s">
        <v>89</v>
      </c>
      <c r="E118" s="115"/>
      <c r="F118" s="73">
        <f>SUM(F113-F117)</f>
        <v>0</v>
      </c>
    </row>
    <row r="119" spans="2:6" ht="15">
      <c r="B119" s="81"/>
      <c r="C119" s="116"/>
      <c r="D119" s="117"/>
      <c r="E119" s="118"/>
      <c r="F119" s="119"/>
    </row>
    <row r="120" spans="2:6" ht="15">
      <c r="B120" s="120"/>
      <c r="C120" s="116"/>
      <c r="D120" s="117"/>
      <c r="E120" s="118"/>
      <c r="F120" s="119"/>
    </row>
    <row r="121" spans="2:6" ht="12.75">
      <c r="B121" s="120"/>
      <c r="C121" s="121"/>
      <c r="D121" s="121"/>
      <c r="E121" s="122"/>
      <c r="F121" s="64"/>
    </row>
    <row r="122" spans="2:6" ht="12.75">
      <c r="B122" s="81"/>
      <c r="C122" s="94"/>
      <c r="D122" s="94"/>
      <c r="E122" s="87"/>
      <c r="F122" s="64"/>
    </row>
    <row r="123" spans="2:6" ht="12.75">
      <c r="B123" s="81"/>
      <c r="C123" s="55" t="s">
        <v>87</v>
      </c>
      <c r="D123" s="24"/>
      <c r="E123" s="25" t="s">
        <v>88</v>
      </c>
      <c r="F123" s="74"/>
    </row>
    <row r="124" spans="2:6" ht="12.75">
      <c r="B124" s="81"/>
      <c r="C124" s="123" t="s">
        <v>8</v>
      </c>
      <c r="D124" s="124"/>
      <c r="E124" s="125">
        <v>5222</v>
      </c>
      <c r="F124" s="126">
        <f>SUM(F97)</f>
        <v>27871</v>
      </c>
    </row>
    <row r="125" spans="2:6" ht="13.5" thickBot="1">
      <c r="B125" s="81"/>
      <c r="C125" s="127" t="s">
        <v>81</v>
      </c>
      <c r="D125" s="128"/>
      <c r="E125" s="129">
        <v>5319</v>
      </c>
      <c r="F125" s="130">
        <f>SUM(F105)</f>
        <v>700</v>
      </c>
    </row>
    <row r="126" spans="2:6" ht="13.5" thickBot="1">
      <c r="B126" s="131"/>
      <c r="C126" s="56" t="s">
        <v>15</v>
      </c>
      <c r="D126" s="38"/>
      <c r="E126" s="132"/>
      <c r="F126" s="39">
        <f>SUM(F123:F125)</f>
        <v>28571</v>
      </c>
    </row>
    <row r="127" ht="12.75">
      <c r="F127" s="133"/>
    </row>
  </sheetData>
  <printOptions horizontalCentered="1"/>
  <pageMargins left="0.3937007874015748" right="0.3937007874015748" top="0.984251968503937" bottom="0.984251968503937" header="0.5118110236220472" footer="0.5118110236220472"/>
  <pageSetup fitToHeight="10" fitToWidth="1" horizontalDpi="600" verticalDpi="600" orientation="landscape" paperSize="9" scale="85" r:id="rId1"/>
  <headerFooter alignWithMargins="0">
    <oddFooter>&amp;LPříloha č. 36&amp;C&amp;"Arial CE,Tučné" 7239&amp;"Arial CE,Obyčejné" Podpora rozšiřování a přijímání informací v jazycích národnostních menšin&amp;RStrana &amp;P</oddFooter>
  </headerFooter>
  <rowBreaks count="2" manualBreakCount="2">
    <brk id="47" min="1" max="5" man="1"/>
    <brk id="9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zdenka.hankova</dc:creator>
  <cp:keywords/>
  <dc:description/>
  <cp:lastModifiedBy>Administrator</cp:lastModifiedBy>
  <cp:lastPrinted>2012-02-08T14:45:10Z</cp:lastPrinted>
  <dcterms:created xsi:type="dcterms:W3CDTF">2011-01-07T09:08:36Z</dcterms:created>
  <dcterms:modified xsi:type="dcterms:W3CDTF">2012-05-18T08:24:30Z</dcterms:modified>
  <cp:category/>
  <cp:version/>
  <cp:contentType/>
  <cp:contentStatus/>
</cp:coreProperties>
</file>